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E30140DD-14CE-40D6-9696-22B91AAABAF2}" xr6:coauthVersionLast="43" xr6:coauthVersionMax="45" xr10:uidLastSave="{00000000-0000-0000-0000-000000000000}"/>
  <bookViews>
    <workbookView xWindow="-120" yWindow="480" windowWidth="20730" windowHeight="11160" xr2:uid="{00000000-000D-0000-FFFF-FFFF00000000}"/>
  </bookViews>
  <sheets>
    <sheet name="RSS" sheetId="1" r:id="rId1"/>
    <sheet name="EROI" sheetId="2" r:id="rId2"/>
  </sheets>
  <definedNames>
    <definedName name="_xlnm._FilterDatabase" localSheetId="1" hidden="1">EROI!$A$2:$W$2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" l="1"/>
  <c r="D21" i="1"/>
  <c r="I12" i="1" l="1"/>
  <c r="Y41" i="2" l="1"/>
  <c r="M41" i="2"/>
  <c r="C41" i="2"/>
  <c r="W41" i="2" s="1"/>
  <c r="Y43" i="2"/>
  <c r="O43" i="2"/>
  <c r="C43" i="2"/>
  <c r="W43" i="2" s="1"/>
  <c r="Y38" i="2"/>
  <c r="O38" i="2"/>
  <c r="C38" i="2"/>
  <c r="W38" i="2" s="1"/>
  <c r="Y37" i="2"/>
  <c r="M37" i="2"/>
  <c r="C37" i="2"/>
  <c r="W37" i="2" s="1"/>
  <c r="Y40" i="2"/>
  <c r="S40" i="2"/>
  <c r="C40" i="2"/>
  <c r="W40" i="2" s="1"/>
  <c r="Y50" i="2"/>
  <c r="M50" i="2"/>
  <c r="C50" i="2"/>
  <c r="W50" i="2" s="1"/>
  <c r="Y49" i="2"/>
  <c r="M49" i="2"/>
  <c r="C49" i="2"/>
  <c r="W49" i="2" s="1"/>
  <c r="S48" i="2"/>
  <c r="Y42" i="2"/>
  <c r="M42" i="2"/>
  <c r="C42" i="2"/>
  <c r="W42" i="2" s="1"/>
  <c r="Y45" i="2"/>
  <c r="Q45" i="2"/>
  <c r="C45" i="2"/>
  <c r="W45" i="2" s="1"/>
  <c r="Y44" i="2"/>
  <c r="M44" i="2"/>
  <c r="C44" i="2"/>
  <c r="W44" i="2" s="1"/>
  <c r="Q33" i="2"/>
  <c r="Q46" i="2"/>
  <c r="K39" i="2"/>
  <c r="Q36" i="2"/>
  <c r="Q35" i="2"/>
  <c r="Y48" i="2"/>
  <c r="C48" i="2"/>
  <c r="W48" i="2" s="1"/>
  <c r="Q34" i="2"/>
  <c r="Q32" i="2"/>
  <c r="O31" i="2"/>
  <c r="Q30" i="2"/>
  <c r="U29" i="2"/>
  <c r="O19" i="2"/>
  <c r="E9" i="1" l="1"/>
  <c r="F9" i="1"/>
  <c r="G9" i="1"/>
  <c r="H9" i="1"/>
  <c r="I9" i="1"/>
  <c r="I18" i="1"/>
  <c r="J25" i="1" l="1"/>
  <c r="J26" i="1" s="1"/>
  <c r="E20" i="1" l="1"/>
  <c r="F25" i="1" l="1"/>
  <c r="F26" i="1" s="1"/>
  <c r="F15" i="1" s="1"/>
  <c r="G25" i="1"/>
  <c r="G26" i="1" s="1"/>
  <c r="G15" i="1" s="1"/>
  <c r="H25" i="1"/>
  <c r="H26" i="1" s="1"/>
  <c r="H15" i="1" s="1"/>
  <c r="E25" i="1"/>
  <c r="E26" i="1" s="1"/>
  <c r="E15" i="1" s="1"/>
  <c r="Y4" i="2" l="1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9" i="2"/>
  <c r="Y46" i="2"/>
  <c r="Y3" i="2"/>
  <c r="C39" i="2"/>
  <c r="W39" i="2" s="1"/>
  <c r="C46" i="2"/>
  <c r="W46" i="2" s="1"/>
  <c r="C36" i="2"/>
  <c r="W36" i="2" s="1"/>
  <c r="C35" i="2"/>
  <c r="W35" i="2" s="1"/>
  <c r="C34" i="2"/>
  <c r="W34" i="2" s="1"/>
  <c r="C33" i="2"/>
  <c r="W33" i="2" s="1"/>
  <c r="C32" i="2"/>
  <c r="W32" i="2" s="1"/>
  <c r="C31" i="2"/>
  <c r="W31" i="2" s="1"/>
  <c r="C30" i="2"/>
  <c r="W30" i="2" s="1"/>
  <c r="C29" i="2"/>
  <c r="W29" i="2" s="1"/>
  <c r="C23" i="2"/>
  <c r="W23" i="2" s="1"/>
  <c r="C24" i="2"/>
  <c r="W24" i="2" s="1"/>
  <c r="C25" i="2"/>
  <c r="W25" i="2" s="1"/>
  <c r="C26" i="2"/>
  <c r="W26" i="2" s="1"/>
  <c r="C27" i="2"/>
  <c r="W27" i="2" s="1"/>
  <c r="C28" i="2"/>
  <c r="W28" i="2" s="1"/>
  <c r="W5" i="2"/>
  <c r="W6" i="2"/>
  <c r="W7" i="2"/>
  <c r="C8" i="2"/>
  <c r="W8" i="2" s="1"/>
  <c r="C9" i="2"/>
  <c r="W9" i="2" s="1"/>
  <c r="C10" i="2"/>
  <c r="W10" i="2" s="1"/>
  <c r="C11" i="2"/>
  <c r="W11" i="2" s="1"/>
  <c r="C12" i="2"/>
  <c r="W12" i="2" s="1"/>
  <c r="C13" i="2"/>
  <c r="W13" i="2" s="1"/>
  <c r="C14" i="2"/>
  <c r="W14" i="2" s="1"/>
  <c r="C15" i="2"/>
  <c r="W15" i="2" s="1"/>
  <c r="C16" i="2"/>
  <c r="W16" i="2" s="1"/>
  <c r="C17" i="2"/>
  <c r="W17" i="2" s="1"/>
  <c r="C18" i="2"/>
  <c r="W18" i="2" s="1"/>
  <c r="C19" i="2"/>
  <c r="W19" i="2" s="1"/>
  <c r="C20" i="2"/>
  <c r="W20" i="2" s="1"/>
  <c r="C21" i="2"/>
  <c r="W21" i="2" s="1"/>
  <c r="C22" i="2"/>
  <c r="W22" i="2" s="1"/>
  <c r="C4" i="2"/>
  <c r="W4" i="2" s="1"/>
  <c r="C3" i="2"/>
  <c r="W3" i="2" s="1"/>
  <c r="I14" i="1"/>
  <c r="F11" i="1" l="1"/>
  <c r="G11" i="1"/>
  <c r="H11" i="1"/>
  <c r="E11" i="1"/>
  <c r="H30" i="1"/>
  <c r="G30" i="1"/>
  <c r="F30" i="1"/>
  <c r="E30" i="1"/>
  <c r="F27" i="1"/>
  <c r="G27" i="1"/>
  <c r="I28" i="1" s="1"/>
  <c r="H27" i="1"/>
  <c r="I29" i="1" s="1"/>
  <c r="E27" i="1"/>
  <c r="F14" i="1" l="1"/>
  <c r="G14" i="1"/>
  <c r="H14" i="1"/>
  <c r="E14" i="1"/>
  <c r="F23" i="1"/>
  <c r="G23" i="1"/>
  <c r="H23" i="1"/>
  <c r="E23" i="1"/>
  <c r="G20" i="1"/>
  <c r="H20" i="1"/>
  <c r="F20" i="1"/>
  <c r="I16" i="1"/>
  <c r="H17" i="1" l="1"/>
  <c r="H18" i="1" s="1"/>
  <c r="G17" i="1"/>
  <c r="G18" i="1" s="1"/>
  <c r="F17" i="1"/>
  <c r="F18" i="1" s="1"/>
  <c r="E17" i="1"/>
  <c r="E18" i="1" s="1"/>
  <c r="I22" i="1"/>
  <c r="I26" i="1" s="1"/>
  <c r="I21" i="1"/>
  <c r="I25" i="1" s="1"/>
  <c r="H16" i="1"/>
  <c r="G16" i="1"/>
  <c r="F16" i="1"/>
  <c r="E16" i="1"/>
</calcChain>
</file>

<file path=xl/sharedStrings.xml><?xml version="1.0" encoding="utf-8"?>
<sst xmlns="http://schemas.openxmlformats.org/spreadsheetml/2006/main" count="154" uniqueCount="98">
  <si>
    <t>MAGAZZINO</t>
  </si>
  <si>
    <t>SC</t>
  </si>
  <si>
    <t>SANTUARIO</t>
  </si>
  <si>
    <t>LEGNO</t>
  </si>
  <si>
    <t>CIBO</t>
  </si>
  <si>
    <t>ACCIAIO</t>
  </si>
  <si>
    <t>GAS</t>
  </si>
  <si>
    <t>DIAMANTI</t>
  </si>
  <si>
    <t>-</t>
  </si>
  <si>
    <t>MURO</t>
  </si>
  <si>
    <t>MAGAZZINO ALLEANZA</t>
  </si>
  <si>
    <t>scatola scelta risorsa</t>
  </si>
  <si>
    <t>scatola risorsa minore</t>
  </si>
  <si>
    <t>RUTTOLOMEO_II FARM</t>
  </si>
  <si>
    <t>POSSEDUTE zaino &amp; non</t>
  </si>
  <si>
    <t>CENTRO DI RICERCA</t>
  </si>
  <si>
    <t>FARM</t>
  </si>
  <si>
    <t>STELLE</t>
  </si>
  <si>
    <t>NOME</t>
  </si>
  <si>
    <t>MAX</t>
  </si>
  <si>
    <t>QUEENIE</t>
  </si>
  <si>
    <t>MAVERICK</t>
  </si>
  <si>
    <t>XAVIS</t>
  </si>
  <si>
    <t>KENTO</t>
  </si>
  <si>
    <t>AMBER</t>
  </si>
  <si>
    <t>BARBIE</t>
  </si>
  <si>
    <t>FLINT</t>
  </si>
  <si>
    <t>ANAHITA</t>
  </si>
  <si>
    <t>MALCOLM</t>
  </si>
  <si>
    <t>MARSHALL</t>
  </si>
  <si>
    <t>+1</t>
  </si>
  <si>
    <t>+2</t>
  </si>
  <si>
    <t>+3</t>
  </si>
  <si>
    <t>+4</t>
  </si>
  <si>
    <t>+5</t>
  </si>
  <si>
    <t>+6</t>
  </si>
  <si>
    <t>+7</t>
  </si>
  <si>
    <t>+8</t>
  </si>
  <si>
    <t>ORA</t>
  </si>
  <si>
    <t>MANCA</t>
  </si>
  <si>
    <t>BARD</t>
  </si>
  <si>
    <t>NOCT</t>
  </si>
  <si>
    <t>DOC GRAY</t>
  </si>
  <si>
    <t>PERCIVAL</t>
  </si>
  <si>
    <t>CHESTER</t>
  </si>
  <si>
    <t>LIV</t>
  </si>
  <si>
    <t>HARTWELL</t>
  </si>
  <si>
    <t>CHAE SEOYUN</t>
  </si>
  <si>
    <t>DR.J</t>
  </si>
  <si>
    <t>GRIFFIN</t>
  </si>
  <si>
    <t>DEVANA</t>
  </si>
  <si>
    <t>SEO-YUN</t>
  </si>
  <si>
    <t>SANGUINE</t>
  </si>
  <si>
    <t>VARVARA</t>
  </si>
  <si>
    <t>DOM</t>
  </si>
  <si>
    <t>REYN</t>
  </si>
  <si>
    <t>OTTO</t>
  </si>
  <si>
    <t>ULRIK</t>
  </si>
  <si>
    <t>FOX</t>
  </si>
  <si>
    <t>MARLOWE</t>
  </si>
  <si>
    <t>MEYERS</t>
  </si>
  <si>
    <t>REQUIEM</t>
  </si>
  <si>
    <t>MARS</t>
  </si>
  <si>
    <t>EPHRAIM</t>
  </si>
  <si>
    <t>EVE</t>
  </si>
  <si>
    <t>OSSIDIANA</t>
  </si>
  <si>
    <t>McCARTY</t>
  </si>
  <si>
    <t>LEAH</t>
  </si>
  <si>
    <t>X</t>
  </si>
  <si>
    <t>****</t>
  </si>
  <si>
    <t>DOPO</t>
  </si>
  <si>
    <t>Netto Trasporto</t>
  </si>
  <si>
    <t>Tasse 14%</t>
  </si>
  <si>
    <t>RUTTOLOMEO</t>
  </si>
  <si>
    <t>acciaio -tassa</t>
  </si>
  <si>
    <t>gas -tassa</t>
  </si>
  <si>
    <t>Netto Trasporto FARM</t>
  </si>
  <si>
    <t>Tot + (Farm-Tasse)</t>
  </si>
  <si>
    <t xml:space="preserve">TOTALE RISORSE </t>
  </si>
  <si>
    <t>CAMPO DI RIDER</t>
  </si>
  <si>
    <t>SALA DI GUERRA</t>
  </si>
  <si>
    <t>&gt;</t>
  </si>
  <si>
    <t>1ml gas</t>
  </si>
  <si>
    <t>totale necessario</t>
  </si>
  <si>
    <t>totale necessario-(tot+(farm-tasse))</t>
  </si>
  <si>
    <t>Tot SC senza Farm</t>
  </si>
  <si>
    <t>trasporto--&gt;</t>
  </si>
  <si>
    <t>&lt;</t>
  </si>
  <si>
    <t>INFERMERIA</t>
  </si>
  <si>
    <t>ZEPHYR</t>
  </si>
  <si>
    <t>AGENT X</t>
  </si>
  <si>
    <t>LADY M</t>
  </si>
  <si>
    <t>IRONCLAW</t>
  </si>
  <si>
    <t>PHOENIX</t>
  </si>
  <si>
    <t>SCARLETT</t>
  </si>
  <si>
    <t>LEE</t>
  </si>
  <si>
    <t>+47 &amp; -26</t>
  </si>
  <si>
    <t>44ml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</si>
</sst>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#,##0;[Red]#,##0"/>
  </numFmts>
  <fonts count="1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8"/>
      <color rgb="FFFF0000"/>
      <name val="Comic Sans MS"/>
      <family val="4"/>
    </font>
    <font>
      <sz val="20"/>
      <color rgb="FF7030A0"/>
      <name val="Calibri"/>
      <family val="2"/>
      <scheme val="minor"/>
    </font>
    <font>
      <sz val="10"/>
      <name val="Calibri"/>
      <family val="2"/>
      <scheme val="minor"/>
    </font>
    <font>
      <sz val="20"/>
      <color rgb="FF002060"/>
      <name val="Calibri"/>
      <family val="2"/>
      <scheme val="minor"/>
    </font>
    <font>
      <sz val="20"/>
      <color theme="9" tint="0.39997558519241921"/>
      <name val="Calibri"/>
      <family val="2"/>
      <scheme val="minor"/>
    </font>
    <font>
      <b/>
      <sz val="18"/>
      <color rgb="FF00B050"/>
      <name val="Comic Sans MS"/>
      <family val="4"/>
    </font>
    <font>
      <b/>
      <sz val="20"/>
      <color rgb="FF0070C0"/>
      <name val="Calibri"/>
      <family val="2"/>
      <scheme val="minor"/>
    </font>
    <font>
      <sz val="1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7F82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1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5" borderId="0" xfId="0" applyFont="1" applyFill="1" applyAlignment="1">
      <alignment vertical="center"/>
    </xf>
    <xf numFmtId="0" fontId="1" fillId="7" borderId="3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9" fontId="1" fillId="7" borderId="2" xfId="0" applyNumberFormat="1" applyFont="1" applyFill="1" applyBorder="1" applyAlignment="1">
      <alignment vertical="center"/>
    </xf>
    <xf numFmtId="9" fontId="1" fillId="14" borderId="2" xfId="0" applyNumberFormat="1" applyFont="1" applyFill="1" applyBorder="1" applyAlignment="1">
      <alignment vertical="center"/>
    </xf>
    <xf numFmtId="0" fontId="1" fillId="14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/>
    </xf>
    <xf numFmtId="165" fontId="1" fillId="13" borderId="14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4" fillId="14" borderId="10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7" fillId="7" borderId="10" xfId="0" applyNumberFormat="1" applyFont="1" applyFill="1" applyBorder="1" applyAlignment="1">
      <alignment horizontal="center" vertical="center"/>
    </xf>
    <xf numFmtId="3" fontId="7" fillId="7" borderId="11" xfId="0" applyNumberFormat="1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 vertical="center"/>
    </xf>
    <xf numFmtId="3" fontId="2" fillId="7" borderId="5" xfId="0" applyNumberFormat="1" applyFont="1" applyFill="1" applyBorder="1" applyAlignment="1">
      <alignment horizontal="center" vertical="center"/>
    </xf>
    <xf numFmtId="3" fontId="2" fillId="7" borderId="6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3" fontId="1" fillId="0" borderId="19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2" fillId="7" borderId="19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3" fontId="1" fillId="7" borderId="19" xfId="0" applyNumberFormat="1" applyFont="1" applyFill="1" applyBorder="1" applyAlignment="1">
      <alignment horizontal="center" vertical="center"/>
    </xf>
    <xf numFmtId="3" fontId="1" fillId="7" borderId="20" xfId="0" applyNumberFormat="1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3" fontId="2" fillId="7" borderId="17" xfId="0" applyNumberFormat="1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3" fontId="2" fillId="13" borderId="22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0" fontId="1" fillId="7" borderId="23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1" fillId="7" borderId="9" xfId="0" applyFont="1" applyFill="1" applyBorder="1" applyAlignment="1">
      <alignment vertical="center"/>
    </xf>
    <xf numFmtId="3" fontId="1" fillId="7" borderId="9" xfId="0" applyNumberFormat="1" applyFont="1" applyFill="1" applyBorder="1" applyAlignment="1">
      <alignment horizontal="center" vertical="center"/>
    </xf>
    <xf numFmtId="3" fontId="1" fillId="7" borderId="24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1" fillId="4" borderId="25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26" xfId="0" applyFont="1" applyFill="1" applyBorder="1" applyAlignment="1">
      <alignment vertical="center"/>
    </xf>
    <xf numFmtId="3" fontId="2" fillId="3" borderId="25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vertical="center"/>
    </xf>
    <xf numFmtId="3" fontId="11" fillId="0" borderId="2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3" fontId="9" fillId="6" borderId="25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/>
    </xf>
    <xf numFmtId="0" fontId="1" fillId="6" borderId="26" xfId="0" applyFont="1" applyFill="1" applyBorder="1" applyAlignment="1">
      <alignment vertical="center"/>
    </xf>
    <xf numFmtId="9" fontId="1" fillId="14" borderId="0" xfId="0" applyNumberFormat="1" applyFont="1" applyFill="1" applyBorder="1" applyAlignment="1">
      <alignment vertical="center"/>
    </xf>
    <xf numFmtId="0" fontId="1" fillId="14" borderId="0" xfId="0" applyFont="1" applyFill="1" applyBorder="1" applyAlignment="1">
      <alignment vertical="center"/>
    </xf>
    <xf numFmtId="3" fontId="8" fillId="15" borderId="1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vertical="center"/>
    </xf>
    <xf numFmtId="0" fontId="1" fillId="15" borderId="8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3" fontId="3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1" fillId="6" borderId="1" xfId="0" quotePrefix="1" applyNumberFormat="1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vertical="center"/>
    </xf>
    <xf numFmtId="0" fontId="4" fillId="16" borderId="8" xfId="0" applyFont="1" applyFill="1" applyBorder="1" applyAlignment="1">
      <alignment vertical="center"/>
    </xf>
    <xf numFmtId="3" fontId="4" fillId="16" borderId="10" xfId="0" applyNumberFormat="1" applyFont="1" applyFill="1" applyBorder="1" applyAlignment="1">
      <alignment horizontal="center" vertical="center"/>
    </xf>
    <xf numFmtId="3" fontId="4" fillId="16" borderId="12" xfId="0" applyNumberFormat="1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vertical="center"/>
    </xf>
    <xf numFmtId="3" fontId="4" fillId="16" borderId="1" xfId="0" applyNumberFormat="1" applyFont="1" applyFill="1" applyBorder="1" applyAlignment="1">
      <alignment horizontal="center" vertical="center"/>
    </xf>
    <xf numFmtId="164" fontId="4" fillId="16" borderId="1" xfId="0" applyNumberFormat="1" applyFont="1" applyFill="1" applyBorder="1" applyAlignment="1">
      <alignment horizontal="center" vertical="center"/>
    </xf>
    <xf numFmtId="3" fontId="12" fillId="14" borderId="25" xfId="0" applyNumberFormat="1" applyFont="1" applyFill="1" applyBorder="1" applyAlignment="1">
      <alignment horizontal="center" vertical="center"/>
    </xf>
    <xf numFmtId="3" fontId="12" fillId="14" borderId="1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3" fontId="3" fillId="6" borderId="27" xfId="0" applyNumberFormat="1" applyFont="1" applyFill="1" applyBorder="1" applyAlignment="1">
      <alignment horizontal="center" vertical="center"/>
    </xf>
    <xf numFmtId="3" fontId="8" fillId="15" borderId="28" xfId="0" applyNumberFormat="1" applyFont="1" applyFill="1" applyBorder="1" applyAlignment="1">
      <alignment horizontal="center" vertical="center"/>
    </xf>
    <xf numFmtId="164" fontId="8" fillId="15" borderId="12" xfId="0" applyNumberFormat="1" applyFont="1" applyFill="1" applyBorder="1" applyAlignment="1">
      <alignment horizontal="center" vertical="center"/>
    </xf>
    <xf numFmtId="0" fontId="3" fillId="17" borderId="0" xfId="0" applyFont="1" applyFill="1" applyBorder="1" applyAlignment="1">
      <alignment vertical="center"/>
    </xf>
    <xf numFmtId="0" fontId="3" fillId="17" borderId="0" xfId="0" applyFont="1" applyFill="1" applyAlignment="1">
      <alignment vertical="center"/>
    </xf>
    <xf numFmtId="3" fontId="3" fillId="17" borderId="0" xfId="0" applyNumberFormat="1" applyFont="1" applyFill="1" applyAlignment="1">
      <alignment horizontal="center" vertical="center"/>
    </xf>
    <xf numFmtId="0" fontId="1" fillId="17" borderId="0" xfId="0" applyFont="1" applyFill="1" applyAlignment="1">
      <alignment vertical="center"/>
    </xf>
    <xf numFmtId="3" fontId="1" fillId="17" borderId="0" xfId="0" applyNumberFormat="1" applyFont="1" applyFill="1" applyAlignment="1">
      <alignment horizontal="center" vertical="center"/>
    </xf>
    <xf numFmtId="164" fontId="1" fillId="17" borderId="0" xfId="0" applyNumberFormat="1" applyFont="1" applyFill="1" applyAlignment="1">
      <alignment horizontal="center" vertical="center"/>
    </xf>
    <xf numFmtId="164" fontId="13" fillId="15" borderId="1" xfId="0" quotePrefix="1" applyNumberFormat="1" applyFont="1" applyFill="1" applyBorder="1" applyAlignment="1">
      <alignment horizontal="center" vertical="center"/>
    </xf>
    <xf numFmtId="0" fontId="1" fillId="14" borderId="29" xfId="0" applyFont="1" applyFill="1" applyBorder="1" applyAlignment="1">
      <alignment vertical="center"/>
    </xf>
    <xf numFmtId="3" fontId="14" fillId="2" borderId="13" xfId="0" applyNumberFormat="1" applyFont="1" applyFill="1" applyBorder="1" applyAlignment="1">
      <alignment horizontal="center" vertical="center"/>
    </xf>
    <xf numFmtId="3" fontId="14" fillId="13" borderId="16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6" borderId="30" xfId="0" applyFont="1" applyFill="1" applyBorder="1" applyAlignment="1">
      <alignment vertical="center"/>
    </xf>
    <xf numFmtId="3" fontId="3" fillId="13" borderId="1" xfId="0" applyNumberFormat="1" applyFont="1" applyFill="1" applyBorder="1" applyAlignment="1">
      <alignment horizontal="center" vertical="center"/>
    </xf>
    <xf numFmtId="164" fontId="3" fillId="1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18" borderId="1" xfId="0" applyFont="1" applyFill="1" applyBorder="1" applyAlignment="1">
      <alignment vertical="center"/>
    </xf>
    <xf numFmtId="0" fontId="3" fillId="18" borderId="1" xfId="0" applyFont="1" applyFill="1" applyBorder="1" applyAlignment="1">
      <alignment horizontal="left" vertical="center"/>
    </xf>
    <xf numFmtId="3" fontId="3" fillId="18" borderId="1" xfId="0" applyNumberFormat="1" applyFont="1" applyFill="1" applyBorder="1" applyAlignment="1">
      <alignment horizontal="center" vertical="center"/>
    </xf>
    <xf numFmtId="164" fontId="3" fillId="18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7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B8" sqref="B8"/>
    </sheetView>
  </sheetViews>
  <sheetFormatPr defaultRowHeight="26.25" x14ac:dyDescent="0.25"/>
  <cols>
    <col min="1" max="1" width="2.85546875" style="27" customWidth="1"/>
    <col min="2" max="2" width="40.5703125" style="27" customWidth="1"/>
    <col min="3" max="3" width="9.5703125" style="27" bestFit="1" customWidth="1"/>
    <col min="4" max="4" width="9.5703125" style="27" customWidth="1"/>
    <col min="5" max="5" width="27.85546875" style="27" bestFit="1" customWidth="1"/>
    <col min="6" max="6" width="25" style="27" bestFit="1" customWidth="1"/>
    <col min="7" max="7" width="24.140625" style="27" bestFit="1" customWidth="1"/>
    <col min="8" max="8" width="22" style="27" bestFit="1" customWidth="1"/>
    <col min="9" max="9" width="21.42578125" style="27" customWidth="1"/>
    <col min="10" max="10" width="17.5703125" style="27" customWidth="1"/>
    <col min="11" max="16384" width="9.140625" style="27"/>
  </cols>
  <sheetData>
    <row r="1" spans="1:10" x14ac:dyDescent="0.25">
      <c r="B1" s="22" t="s">
        <v>73</v>
      </c>
      <c r="C1" s="156" t="s">
        <v>38</v>
      </c>
      <c r="D1" s="157" t="s">
        <v>70</v>
      </c>
      <c r="E1" s="22" t="s">
        <v>4</v>
      </c>
      <c r="F1" s="22" t="s">
        <v>3</v>
      </c>
      <c r="G1" s="22" t="s">
        <v>5</v>
      </c>
      <c r="H1" s="22" t="s">
        <v>6</v>
      </c>
      <c r="I1" s="22" t="s">
        <v>7</v>
      </c>
    </row>
    <row r="2" spans="1:10" s="31" customFormat="1" ht="12.95" customHeight="1" x14ac:dyDescent="0.25">
      <c r="A2" s="28">
        <v>1</v>
      </c>
      <c r="B2" s="29" t="s">
        <v>2</v>
      </c>
      <c r="C2" s="28">
        <v>32</v>
      </c>
      <c r="D2" s="30">
        <v>33</v>
      </c>
      <c r="E2" s="23">
        <v>332283123</v>
      </c>
      <c r="F2" s="23">
        <v>99351775</v>
      </c>
      <c r="G2" s="23">
        <v>39361083</v>
      </c>
      <c r="H2" s="23">
        <v>19659991</v>
      </c>
      <c r="I2" s="24">
        <v>352985</v>
      </c>
    </row>
    <row r="3" spans="1:10" s="31" customFormat="1" ht="12.95" customHeight="1" x14ac:dyDescent="0.25">
      <c r="A3" s="28">
        <v>2</v>
      </c>
      <c r="B3" s="114" t="s">
        <v>9</v>
      </c>
      <c r="C3" s="114">
        <v>31</v>
      </c>
      <c r="D3" s="115">
        <v>32</v>
      </c>
      <c r="E3" s="117" t="s">
        <v>8</v>
      </c>
      <c r="F3" s="117">
        <v>56628626</v>
      </c>
      <c r="G3" s="117">
        <v>27162759</v>
      </c>
      <c r="H3" s="117">
        <v>13574195</v>
      </c>
      <c r="I3" s="118">
        <v>140649</v>
      </c>
    </row>
    <row r="4" spans="1:10" s="31" customFormat="1" ht="12.95" customHeight="1" x14ac:dyDescent="0.25">
      <c r="A4" s="28">
        <v>3</v>
      </c>
      <c r="B4" s="152" t="s">
        <v>80</v>
      </c>
      <c r="C4" s="152">
        <v>32</v>
      </c>
      <c r="D4" s="153"/>
      <c r="E4" s="154"/>
      <c r="F4" s="154"/>
      <c r="G4" s="154"/>
      <c r="H4" s="154"/>
      <c r="I4" s="155"/>
    </row>
    <row r="5" spans="1:10" s="31" customFormat="1" ht="12.95" customHeight="1" x14ac:dyDescent="0.25">
      <c r="A5" s="28">
        <v>4</v>
      </c>
      <c r="B5" s="152" t="s">
        <v>88</v>
      </c>
      <c r="C5" s="152">
        <v>32</v>
      </c>
      <c r="D5" s="153"/>
      <c r="E5" s="154"/>
      <c r="F5" s="154"/>
      <c r="G5" s="154"/>
      <c r="H5" s="154"/>
      <c r="I5" s="155"/>
    </row>
    <row r="6" spans="1:10" s="31" customFormat="1" ht="12.95" customHeight="1" x14ac:dyDescent="0.25">
      <c r="A6" s="28">
        <v>5</v>
      </c>
      <c r="B6" s="32" t="s">
        <v>79</v>
      </c>
      <c r="C6" s="32">
        <v>31</v>
      </c>
      <c r="D6" s="116"/>
      <c r="E6" s="148"/>
      <c r="F6" s="148"/>
      <c r="G6" s="148"/>
      <c r="H6" s="148"/>
      <c r="I6" s="149"/>
      <c r="J6" s="145"/>
    </row>
    <row r="7" spans="1:10" s="31" customFormat="1" ht="12.95" customHeight="1" x14ac:dyDescent="0.25">
      <c r="A7" s="146"/>
      <c r="B7" s="114" t="s">
        <v>0</v>
      </c>
      <c r="C7" s="33"/>
      <c r="D7" s="30"/>
      <c r="E7" s="23"/>
      <c r="F7" s="23"/>
      <c r="G7" s="23"/>
      <c r="H7" s="23"/>
      <c r="I7" s="118"/>
      <c r="J7" s="145"/>
    </row>
    <row r="8" spans="1:10" s="31" customFormat="1" ht="12.95" customHeight="1" thickBot="1" x14ac:dyDescent="0.3">
      <c r="B8" s="147" t="s">
        <v>15</v>
      </c>
      <c r="C8" s="130"/>
      <c r="D8" s="131"/>
      <c r="E8" s="132" t="s">
        <v>8</v>
      </c>
      <c r="F8" s="132" t="s">
        <v>8</v>
      </c>
      <c r="G8" s="132" t="s">
        <v>8</v>
      </c>
      <c r="H8" s="132" t="s">
        <v>8</v>
      </c>
      <c r="I8" s="132" t="s">
        <v>8</v>
      </c>
    </row>
    <row r="9" spans="1:10" s="31" customFormat="1" ht="30" thickBot="1" x14ac:dyDescent="0.3">
      <c r="A9" s="34"/>
      <c r="B9" s="158" t="s">
        <v>83</v>
      </c>
      <c r="C9" s="159"/>
      <c r="D9" s="160"/>
      <c r="E9" s="133">
        <f>SUM(E2:E8)</f>
        <v>332283123</v>
      </c>
      <c r="F9" s="133">
        <f>SUM(F2:F8)</f>
        <v>155980401</v>
      </c>
      <c r="G9" s="133">
        <f>SUM(G2:G8)</f>
        <v>66523842</v>
      </c>
      <c r="H9" s="133">
        <f>SUM(H2:H8)</f>
        <v>33234186</v>
      </c>
      <c r="I9" s="134">
        <f>SUM(I2:I8)</f>
        <v>493634</v>
      </c>
    </row>
    <row r="10" spans="1:10" s="31" customFormat="1" ht="20.25" customHeight="1" x14ac:dyDescent="0.25">
      <c r="A10" s="34"/>
      <c r="B10" s="135"/>
      <c r="C10" s="135"/>
      <c r="D10" s="136"/>
      <c r="E10" s="137"/>
      <c r="F10" s="137"/>
      <c r="G10" s="137"/>
      <c r="H10" s="137"/>
      <c r="I10" s="137"/>
    </row>
    <row r="11" spans="1:10" ht="27" thickBot="1" x14ac:dyDescent="0.3">
      <c r="B11" s="35" t="s">
        <v>1</v>
      </c>
      <c r="C11" s="35">
        <v>32</v>
      </c>
      <c r="D11" s="35">
        <v>33</v>
      </c>
      <c r="E11" s="88">
        <f>E2</f>
        <v>332283123</v>
      </c>
      <c r="F11" s="88">
        <f>F2</f>
        <v>99351775</v>
      </c>
      <c r="G11" s="88">
        <f>G2</f>
        <v>39361083</v>
      </c>
      <c r="H11" s="88">
        <f>H2</f>
        <v>19659991</v>
      </c>
      <c r="I11" s="89">
        <v>322655</v>
      </c>
    </row>
    <row r="12" spans="1:10" ht="27" thickBot="1" x14ac:dyDescent="0.3">
      <c r="B12" s="50" t="s">
        <v>10</v>
      </c>
      <c r="C12" s="51"/>
      <c r="D12" s="101"/>
      <c r="E12" s="100">
        <v>0</v>
      </c>
      <c r="F12" s="91"/>
      <c r="G12" s="91">
        <v>16000000</v>
      </c>
      <c r="H12" s="90">
        <v>0</v>
      </c>
      <c r="I12" s="91">
        <f>SUM(E12:H12)-44000000</f>
        <v>-28000000</v>
      </c>
      <c r="J12" s="27" t="s">
        <v>97</v>
      </c>
    </row>
    <row r="13" spans="1:10" ht="27" thickBot="1" x14ac:dyDescent="0.3">
      <c r="A13" s="119" t="s">
        <v>81</v>
      </c>
      <c r="B13" s="125" t="s">
        <v>14</v>
      </c>
      <c r="C13" s="125"/>
      <c r="D13" s="125"/>
      <c r="E13" s="126">
        <v>579000000</v>
      </c>
      <c r="F13" s="126">
        <v>362000000</v>
      </c>
      <c r="G13" s="126">
        <v>84300000</v>
      </c>
      <c r="H13" s="126">
        <v>6740000</v>
      </c>
      <c r="I13" s="127">
        <v>276000</v>
      </c>
    </row>
    <row r="14" spans="1:10" ht="27" thickBot="1" x14ac:dyDescent="0.3">
      <c r="B14" s="97" t="s">
        <v>78</v>
      </c>
      <c r="C14" s="98"/>
      <c r="D14" s="99"/>
      <c r="E14" s="96">
        <f>SUM(E12:E13)</f>
        <v>579000000</v>
      </c>
      <c r="F14" s="25">
        <f>SUM(F12:F13)</f>
        <v>362000000</v>
      </c>
      <c r="G14" s="25">
        <f>SUM(G12:G13)</f>
        <v>100300000</v>
      </c>
      <c r="H14" s="25">
        <f>SUM(H12:H13)</f>
        <v>6740000</v>
      </c>
      <c r="I14" s="26">
        <f>I13</f>
        <v>276000</v>
      </c>
    </row>
    <row r="15" spans="1:10" ht="27" thickBot="1" x14ac:dyDescent="0.3">
      <c r="A15" s="119" t="s">
        <v>87</v>
      </c>
      <c r="B15" s="109" t="s">
        <v>76</v>
      </c>
      <c r="C15" s="110"/>
      <c r="D15" s="142"/>
      <c r="E15" s="128">
        <f>E26</f>
        <v>538360000</v>
      </c>
      <c r="F15" s="129">
        <f t="shared" ref="F15:H15" si="0">F26</f>
        <v>131580000</v>
      </c>
      <c r="G15" s="129">
        <f t="shared" si="0"/>
        <v>10750000</v>
      </c>
      <c r="H15" s="129">
        <f t="shared" si="0"/>
        <v>3698000</v>
      </c>
      <c r="I15" s="92"/>
    </row>
    <row r="16" spans="1:10" ht="27" thickBot="1" x14ac:dyDescent="0.3">
      <c r="B16" s="103" t="s">
        <v>85</v>
      </c>
      <c r="C16" s="104"/>
      <c r="D16" s="105"/>
      <c r="E16" s="102">
        <f>-E11+E14</f>
        <v>246716877</v>
      </c>
      <c r="F16" s="93">
        <f>-F11+F14</f>
        <v>262648225</v>
      </c>
      <c r="G16" s="93">
        <f>-G11+G14</f>
        <v>60938917</v>
      </c>
      <c r="H16" s="93">
        <f>-H11+H14</f>
        <v>-12919991</v>
      </c>
      <c r="I16" s="94">
        <f>-I11+I14</f>
        <v>-46655</v>
      </c>
    </row>
    <row r="17" spans="1:10" ht="30" thickBot="1" x14ac:dyDescent="0.3">
      <c r="B17" s="112" t="s">
        <v>77</v>
      </c>
      <c r="C17" s="113"/>
      <c r="D17" s="113"/>
      <c r="E17" s="111">
        <f>E14+E15</f>
        <v>1117360000</v>
      </c>
      <c r="F17" s="111">
        <f t="shared" ref="F17:H17" si="1">F14+F15</f>
        <v>493580000</v>
      </c>
      <c r="G17" s="111">
        <f t="shared" si="1"/>
        <v>111050000</v>
      </c>
      <c r="H17" s="111">
        <f t="shared" si="1"/>
        <v>10438000</v>
      </c>
      <c r="I17" s="141" t="s">
        <v>96</v>
      </c>
    </row>
    <row r="18" spans="1:10" ht="27" thickBot="1" x14ac:dyDescent="0.3">
      <c r="B18" s="107" t="s">
        <v>84</v>
      </c>
      <c r="C18" s="49"/>
      <c r="D18" s="108"/>
      <c r="E18" s="106">
        <f>-E9+E17</f>
        <v>785076877</v>
      </c>
      <c r="F18" s="95">
        <f>-F9+F17</f>
        <v>337599599</v>
      </c>
      <c r="G18" s="95">
        <f>-G9+G17</f>
        <v>44526158</v>
      </c>
      <c r="H18" s="95">
        <f>-H9+H17</f>
        <v>-22796186</v>
      </c>
      <c r="I18" s="120">
        <f>1000000/7500</f>
        <v>133.33333333333334</v>
      </c>
      <c r="J18" s="27" t="s">
        <v>82</v>
      </c>
    </row>
    <row r="19" spans="1:10" ht="20.25" customHeight="1" thickBot="1" x14ac:dyDescent="0.3">
      <c r="B19" s="138"/>
      <c r="C19" s="138"/>
      <c r="D19" s="138"/>
      <c r="E19" s="139"/>
      <c r="F19" s="139"/>
      <c r="G19" s="139"/>
      <c r="H19" s="139"/>
      <c r="I19" s="140"/>
    </row>
    <row r="20" spans="1:10" x14ac:dyDescent="0.25">
      <c r="B20" s="70"/>
      <c r="C20" s="71"/>
      <c r="D20" s="71"/>
      <c r="E20" s="72">
        <f>E21*$C21</f>
        <v>527250000</v>
      </c>
      <c r="F20" s="72">
        <f>F21*$C21</f>
        <v>527250000</v>
      </c>
      <c r="G20" s="73">
        <f>G21*$C21</f>
        <v>105450000</v>
      </c>
      <c r="H20" s="74">
        <f>H21*$C21</f>
        <v>26362500</v>
      </c>
      <c r="I20" s="44" t="s">
        <v>74</v>
      </c>
    </row>
    <row r="21" spans="1:10" ht="27" thickBot="1" x14ac:dyDescent="0.3">
      <c r="B21" s="65" t="s">
        <v>12</v>
      </c>
      <c r="C21" s="66">
        <v>3515</v>
      </c>
      <c r="D21" s="67">
        <f>C21/133</f>
        <v>26.428571428571427</v>
      </c>
      <c r="E21" s="68">
        <v>150000</v>
      </c>
      <c r="F21" s="68">
        <v>150000</v>
      </c>
      <c r="G21" s="68">
        <v>30000</v>
      </c>
      <c r="H21" s="69">
        <v>7500</v>
      </c>
      <c r="I21" s="47">
        <f>G20</f>
        <v>105450000</v>
      </c>
    </row>
    <row r="22" spans="1:10" x14ac:dyDescent="0.25">
      <c r="B22" s="60" t="s">
        <v>11</v>
      </c>
      <c r="C22" s="61">
        <v>6</v>
      </c>
      <c r="D22" s="62"/>
      <c r="E22" s="63">
        <v>1500000</v>
      </c>
      <c r="F22" s="63">
        <v>1500000</v>
      </c>
      <c r="G22" s="63">
        <v>300000</v>
      </c>
      <c r="H22" s="64">
        <v>75000</v>
      </c>
      <c r="I22" s="48">
        <f>H20</f>
        <v>26362500</v>
      </c>
    </row>
    <row r="23" spans="1:10" ht="27" thickBot="1" x14ac:dyDescent="0.3">
      <c r="B23" s="37"/>
      <c r="C23" s="38"/>
      <c r="D23" s="38"/>
      <c r="E23" s="53">
        <f>E22*$C22</f>
        <v>9000000</v>
      </c>
      <c r="F23" s="53">
        <f>F22*$C22</f>
        <v>9000000</v>
      </c>
      <c r="G23" s="53">
        <f>G22*$C22</f>
        <v>1800000</v>
      </c>
      <c r="H23" s="54">
        <f>H22*$C22</f>
        <v>450000</v>
      </c>
      <c r="I23" s="45" t="s">
        <v>75</v>
      </c>
    </row>
    <row r="24" spans="1:10" ht="27" thickBot="1" x14ac:dyDescent="0.3">
      <c r="A24" s="119" t="s">
        <v>81</v>
      </c>
      <c r="B24" s="121" t="s">
        <v>13</v>
      </c>
      <c r="C24" s="122"/>
      <c r="D24" s="122"/>
      <c r="E24" s="123">
        <v>626000000</v>
      </c>
      <c r="F24" s="123">
        <v>153000000</v>
      </c>
      <c r="G24" s="123">
        <v>12500000</v>
      </c>
      <c r="H24" s="124">
        <v>4300000</v>
      </c>
      <c r="I24" s="124" t="s">
        <v>86</v>
      </c>
      <c r="J24" s="55">
        <v>1569767</v>
      </c>
    </row>
    <row r="25" spans="1:10" ht="27" thickBot="1" x14ac:dyDescent="0.3">
      <c r="B25" s="39" t="s">
        <v>72</v>
      </c>
      <c r="C25" s="36"/>
      <c r="D25" s="36"/>
      <c r="E25" s="56">
        <f>E24*14%</f>
        <v>87640000.000000015</v>
      </c>
      <c r="F25" s="56">
        <f>F24*14%</f>
        <v>21420000.000000004</v>
      </c>
      <c r="G25" s="56">
        <f>G24*14%</f>
        <v>1750000.0000000002</v>
      </c>
      <c r="H25" s="57">
        <f>H24*14%</f>
        <v>602000</v>
      </c>
      <c r="I25" s="143">
        <f>I21+I28</f>
        <v>136229400</v>
      </c>
      <c r="J25" s="56">
        <f>J24*14%</f>
        <v>219767.38000000003</v>
      </c>
    </row>
    <row r="26" spans="1:10" ht="27" thickBot="1" x14ac:dyDescent="0.3">
      <c r="B26" s="40" t="s">
        <v>71</v>
      </c>
      <c r="C26" s="41"/>
      <c r="D26" s="41"/>
      <c r="E26" s="52">
        <f>E24-E25</f>
        <v>538360000</v>
      </c>
      <c r="F26" s="52">
        <f>F24-F25</f>
        <v>131580000</v>
      </c>
      <c r="G26" s="52">
        <f>G24-G25</f>
        <v>10750000</v>
      </c>
      <c r="H26" s="52">
        <f>H24-H25</f>
        <v>3698000</v>
      </c>
      <c r="I26" s="144">
        <f>I22+I29</f>
        <v>34057350</v>
      </c>
      <c r="J26" s="52">
        <f>J24-J25</f>
        <v>1349999.6199999999</v>
      </c>
    </row>
    <row r="27" spans="1:10" x14ac:dyDescent="0.25">
      <c r="B27" s="75"/>
      <c r="C27" s="76"/>
      <c r="D27" s="76"/>
      <c r="E27" s="77">
        <f>E28*$C$28</f>
        <v>178950000</v>
      </c>
      <c r="F27" s="77">
        <f>F28*$C$28</f>
        <v>178950000</v>
      </c>
      <c r="G27" s="73">
        <f>G28*$C$28</f>
        <v>35790000</v>
      </c>
      <c r="H27" s="74">
        <f>H28*$C$28</f>
        <v>8947500</v>
      </c>
      <c r="I27" s="44" t="s">
        <v>74</v>
      </c>
    </row>
    <row r="28" spans="1:10" ht="27" thickBot="1" x14ac:dyDescent="0.3">
      <c r="B28" s="78" t="s">
        <v>12</v>
      </c>
      <c r="C28" s="79">
        <v>1193</v>
      </c>
      <c r="D28" s="80">
        <f>C28/133</f>
        <v>8.9699248120300759</v>
      </c>
      <c r="E28" s="81">
        <v>150000</v>
      </c>
      <c r="F28" s="81">
        <v>150000</v>
      </c>
      <c r="G28" s="81">
        <v>30000</v>
      </c>
      <c r="H28" s="82">
        <v>7500</v>
      </c>
      <c r="I28" s="47">
        <f>G27-(G27*14%)</f>
        <v>30779400</v>
      </c>
    </row>
    <row r="29" spans="1:10" x14ac:dyDescent="0.25">
      <c r="B29" s="83" t="s">
        <v>11</v>
      </c>
      <c r="C29" s="84">
        <v>2</v>
      </c>
      <c r="D29" s="85"/>
      <c r="E29" s="86">
        <v>1500000</v>
      </c>
      <c r="F29" s="86">
        <v>1500000</v>
      </c>
      <c r="G29" s="86">
        <v>300000</v>
      </c>
      <c r="H29" s="87">
        <v>75000</v>
      </c>
      <c r="I29" s="48">
        <f>H27-(H27*14%)</f>
        <v>7694850</v>
      </c>
    </row>
    <row r="30" spans="1:10" ht="27" thickBot="1" x14ac:dyDescent="0.3">
      <c r="B30" s="42"/>
      <c r="C30" s="43"/>
      <c r="D30" s="43"/>
      <c r="E30" s="58">
        <f>E29*$C29</f>
        <v>3000000</v>
      </c>
      <c r="F30" s="58">
        <f>F29*$C29</f>
        <v>3000000</v>
      </c>
      <c r="G30" s="58">
        <f>G29*$C29</f>
        <v>600000</v>
      </c>
      <c r="H30" s="59">
        <f>H29*$C29</f>
        <v>150000</v>
      </c>
      <c r="I30" s="46" t="s">
        <v>75</v>
      </c>
    </row>
  </sheetData>
  <mergeCells count="1">
    <mergeCell ref="B9:D9"/>
  </mergeCells>
  <pageMargins left="0.7" right="0.7" top="0.75" bottom="0.75" header="0.3" footer="0.3"/>
  <pageSetup paperSize="9" orientation="portrait" horizontalDpi="1200" verticalDpi="1200" r:id="rId1"/>
  <ignoredErrors>
    <ignoredError sqref="I25:I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B471A-6B74-47CA-AB4A-D640BABD19C6}">
  <dimension ref="A1:Y50"/>
  <sheetViews>
    <sheetView workbookViewId="0">
      <pane ySplit="1" topLeftCell="A2" activePane="bottomLeft" state="frozen"/>
      <selection pane="bottomLeft" activeCell="E48" sqref="E48"/>
    </sheetView>
  </sheetViews>
  <sheetFormatPr defaultRowHeight="15" x14ac:dyDescent="0.25"/>
  <cols>
    <col min="5" max="5" width="15.85546875" style="1" customWidth="1"/>
    <col min="6" max="21" width="4.7109375" customWidth="1"/>
    <col min="22" max="22" width="2" style="151" bestFit="1" customWidth="1"/>
    <col min="24" max="24" width="9.140625" style="2"/>
    <col min="25" max="25" width="13.42578125" bestFit="1" customWidth="1"/>
  </cols>
  <sheetData>
    <row r="1" spans="1:25" x14ac:dyDescent="0.25">
      <c r="A1" s="2" t="s">
        <v>16</v>
      </c>
      <c r="B1" s="2"/>
      <c r="C1" s="2"/>
      <c r="D1" s="2"/>
      <c r="E1" s="15"/>
      <c r="F1" s="2"/>
      <c r="G1" s="16" t="s">
        <v>30</v>
      </c>
      <c r="H1" s="2"/>
      <c r="I1" s="16" t="s">
        <v>31</v>
      </c>
      <c r="J1" s="2"/>
      <c r="K1" s="16" t="s">
        <v>32</v>
      </c>
      <c r="L1" s="2"/>
      <c r="M1" s="16" t="s">
        <v>33</v>
      </c>
      <c r="N1" s="2"/>
      <c r="O1" s="16" t="s">
        <v>34</v>
      </c>
      <c r="P1" s="2"/>
      <c r="Q1" s="16" t="s">
        <v>35</v>
      </c>
      <c r="R1" s="2"/>
      <c r="S1" s="16" t="s">
        <v>36</v>
      </c>
      <c r="T1" s="2"/>
      <c r="U1" s="16" t="s">
        <v>37</v>
      </c>
      <c r="V1" s="150"/>
      <c r="W1" s="2" t="s">
        <v>45</v>
      </c>
    </row>
    <row r="2" spans="1:25" x14ac:dyDescent="0.25">
      <c r="A2" s="3" t="s">
        <v>19</v>
      </c>
      <c r="B2" s="3" t="s">
        <v>38</v>
      </c>
      <c r="C2" s="3" t="s">
        <v>39</v>
      </c>
      <c r="D2" s="3" t="s">
        <v>17</v>
      </c>
      <c r="E2" s="4" t="s">
        <v>18</v>
      </c>
      <c r="F2" s="3"/>
      <c r="G2" s="3">
        <v>10</v>
      </c>
      <c r="H2" s="3"/>
      <c r="I2" s="3">
        <v>20</v>
      </c>
      <c r="J2" s="3"/>
      <c r="K2" s="3">
        <v>35</v>
      </c>
      <c r="L2" s="3"/>
      <c r="M2" s="3">
        <v>50</v>
      </c>
      <c r="N2" s="3"/>
      <c r="O2" s="3">
        <v>75</v>
      </c>
      <c r="P2" s="3"/>
      <c r="Q2" s="3">
        <v>150</v>
      </c>
      <c r="R2" s="2"/>
      <c r="S2" s="2">
        <v>200</v>
      </c>
      <c r="T2" s="2"/>
      <c r="U2" s="2">
        <v>500</v>
      </c>
      <c r="W2" s="2" t="s">
        <v>19</v>
      </c>
    </row>
    <row r="3" spans="1:25" x14ac:dyDescent="0.25">
      <c r="A3" s="5">
        <v>70</v>
      </c>
      <c r="B3" s="5">
        <v>70</v>
      </c>
      <c r="C3" s="5">
        <f>SUM(A3-B3)</f>
        <v>0</v>
      </c>
      <c r="D3" s="5">
        <v>2</v>
      </c>
      <c r="E3" s="6" t="s">
        <v>20</v>
      </c>
      <c r="F3" s="5"/>
      <c r="G3" s="5"/>
      <c r="H3" s="5"/>
      <c r="I3" s="5"/>
      <c r="J3" s="5"/>
      <c r="K3" s="5"/>
      <c r="L3" s="5"/>
      <c r="M3" s="5"/>
      <c r="N3" s="5"/>
      <c r="O3" s="5" t="s">
        <v>68</v>
      </c>
      <c r="P3" s="5"/>
      <c r="Q3" s="5"/>
      <c r="R3" s="5"/>
      <c r="S3" s="5"/>
      <c r="T3" s="5"/>
      <c r="U3" s="5"/>
      <c r="V3" s="151">
        <v>5</v>
      </c>
      <c r="W3" s="2" t="str">
        <f>IF(C3=0,"OK",C3)</f>
        <v>OK</v>
      </c>
      <c r="Y3" s="5" t="str">
        <f>E3</f>
        <v>QUEENIE</v>
      </c>
    </row>
    <row r="4" spans="1:25" x14ac:dyDescent="0.25">
      <c r="A4" s="7">
        <v>70</v>
      </c>
      <c r="B4" s="7">
        <v>70</v>
      </c>
      <c r="C4" s="7">
        <f>SUM(A4-B4)</f>
        <v>0</v>
      </c>
      <c r="D4" s="7">
        <v>2</v>
      </c>
      <c r="E4" s="8" t="s">
        <v>21</v>
      </c>
      <c r="F4" s="7"/>
      <c r="G4" s="7"/>
      <c r="H4" s="7"/>
      <c r="I4" s="7"/>
      <c r="J4" s="7"/>
      <c r="K4" s="7"/>
      <c r="L4" s="7"/>
      <c r="M4" s="7"/>
      <c r="N4" s="7"/>
      <c r="O4" s="7" t="s">
        <v>68</v>
      </c>
      <c r="P4" s="7"/>
      <c r="Q4" s="7"/>
      <c r="R4" s="7"/>
      <c r="S4" s="7"/>
      <c r="T4" s="7"/>
      <c r="U4" s="7"/>
      <c r="V4" s="151">
        <v>5</v>
      </c>
      <c r="W4" s="2" t="str">
        <f t="shared" ref="W4:W22" si="0">IF(C4=0,"OK",C4)</f>
        <v>OK</v>
      </c>
      <c r="Y4" s="7" t="str">
        <f t="shared" ref="Y4:Y41" si="1">E4</f>
        <v>MAVERICK</v>
      </c>
    </row>
    <row r="5" spans="1:25" x14ac:dyDescent="0.25">
      <c r="A5" s="9">
        <v>70</v>
      </c>
      <c r="B5" s="9">
        <v>70</v>
      </c>
      <c r="C5" s="9">
        <v>0</v>
      </c>
      <c r="D5" s="9">
        <v>2</v>
      </c>
      <c r="E5" s="10" t="s">
        <v>22</v>
      </c>
      <c r="F5" s="9"/>
      <c r="G5" s="9"/>
      <c r="H5" s="9"/>
      <c r="I5" s="9"/>
      <c r="J5" s="9"/>
      <c r="K5" s="9"/>
      <c r="L5" s="9"/>
      <c r="M5" s="9"/>
      <c r="N5" s="9"/>
      <c r="O5" s="9" t="s">
        <v>68</v>
      </c>
      <c r="P5" s="9"/>
      <c r="Q5" s="9"/>
      <c r="R5" s="9"/>
      <c r="S5" s="9"/>
      <c r="T5" s="9"/>
      <c r="U5" s="9"/>
      <c r="V5" s="151">
        <v>5</v>
      </c>
      <c r="W5" s="2" t="str">
        <f t="shared" si="0"/>
        <v>OK</v>
      </c>
      <c r="Y5" s="9" t="str">
        <f t="shared" si="1"/>
        <v>XAVIS</v>
      </c>
    </row>
    <row r="6" spans="1:25" x14ac:dyDescent="0.25">
      <c r="A6" s="11">
        <v>70</v>
      </c>
      <c r="B6" s="11">
        <v>70</v>
      </c>
      <c r="C6" s="11">
        <v>0</v>
      </c>
      <c r="D6" s="11">
        <v>2</v>
      </c>
      <c r="E6" s="12" t="s">
        <v>23</v>
      </c>
      <c r="F6" s="11"/>
      <c r="G6" s="11"/>
      <c r="H6" s="11"/>
      <c r="I6" s="11"/>
      <c r="J6" s="11"/>
      <c r="K6" s="11"/>
      <c r="L6" s="11"/>
      <c r="M6" s="11"/>
      <c r="N6" s="11"/>
      <c r="O6" s="11" t="s">
        <v>68</v>
      </c>
      <c r="P6" s="11"/>
      <c r="Q6" s="11"/>
      <c r="R6" s="11"/>
      <c r="S6" s="11"/>
      <c r="T6" s="11"/>
      <c r="U6" s="11"/>
      <c r="V6" s="151">
        <v>5</v>
      </c>
      <c r="W6" s="2" t="str">
        <f t="shared" si="0"/>
        <v>OK</v>
      </c>
      <c r="Y6" s="11" t="str">
        <f t="shared" si="1"/>
        <v>KENTO</v>
      </c>
    </row>
    <row r="7" spans="1:25" x14ac:dyDescent="0.25">
      <c r="A7" s="13">
        <v>70</v>
      </c>
      <c r="B7" s="13">
        <v>70</v>
      </c>
      <c r="C7" s="13">
        <v>0</v>
      </c>
      <c r="D7" s="13">
        <v>2</v>
      </c>
      <c r="E7" s="14" t="s">
        <v>24</v>
      </c>
      <c r="F7" s="13"/>
      <c r="G7" s="13"/>
      <c r="H7" s="13"/>
      <c r="I7" s="13"/>
      <c r="J7" s="13"/>
      <c r="K7" s="13"/>
      <c r="L7" s="13"/>
      <c r="M7" s="13"/>
      <c r="N7" s="13"/>
      <c r="O7" s="13" t="s">
        <v>68</v>
      </c>
      <c r="P7" s="13"/>
      <c r="Q7" s="13"/>
      <c r="R7" s="13"/>
      <c r="S7" s="13"/>
      <c r="T7" s="13"/>
      <c r="U7" s="13"/>
      <c r="V7" s="151">
        <v>5</v>
      </c>
      <c r="W7" s="2" t="str">
        <f t="shared" si="0"/>
        <v>OK</v>
      </c>
      <c r="Y7" s="13" t="str">
        <f t="shared" si="1"/>
        <v>AMBER</v>
      </c>
    </row>
    <row r="8" spans="1:25" x14ac:dyDescent="0.25">
      <c r="A8" s="5">
        <v>130</v>
      </c>
      <c r="B8" s="5">
        <v>130</v>
      </c>
      <c r="C8" s="5">
        <f t="shared" ref="C8:C22" si="2">SUM(A8-B8)</f>
        <v>0</v>
      </c>
      <c r="D8" s="5">
        <v>3</v>
      </c>
      <c r="E8" s="6" t="s">
        <v>25</v>
      </c>
      <c r="F8" s="5"/>
      <c r="G8" s="5"/>
      <c r="H8" s="5"/>
      <c r="I8" s="5"/>
      <c r="J8" s="5"/>
      <c r="K8" s="5"/>
      <c r="L8" s="5"/>
      <c r="M8" s="5"/>
      <c r="N8" s="5"/>
      <c r="O8" s="5" t="s">
        <v>68</v>
      </c>
      <c r="P8" s="5"/>
      <c r="Q8" s="5"/>
      <c r="R8" s="5"/>
      <c r="S8" s="5"/>
      <c r="T8" s="5"/>
      <c r="U8" s="5"/>
      <c r="V8" s="151">
        <v>5</v>
      </c>
      <c r="W8" s="2" t="str">
        <f t="shared" si="0"/>
        <v>OK</v>
      </c>
      <c r="Y8" s="5" t="str">
        <f t="shared" si="1"/>
        <v>BARBIE</v>
      </c>
    </row>
    <row r="9" spans="1:25" x14ac:dyDescent="0.25">
      <c r="A9" s="7">
        <v>130</v>
      </c>
      <c r="B9" s="7">
        <v>130</v>
      </c>
      <c r="C9" s="7">
        <f t="shared" si="2"/>
        <v>0</v>
      </c>
      <c r="D9" s="7">
        <v>3</v>
      </c>
      <c r="E9" s="8" t="s">
        <v>26</v>
      </c>
      <c r="F9" s="7"/>
      <c r="G9" s="7"/>
      <c r="H9" s="7"/>
      <c r="I9" s="7"/>
      <c r="J9" s="7"/>
      <c r="K9" s="7"/>
      <c r="L9" s="7"/>
      <c r="M9" s="7"/>
      <c r="N9" s="7"/>
      <c r="O9" s="7" t="s">
        <v>68</v>
      </c>
      <c r="P9" s="7"/>
      <c r="Q9" s="7"/>
      <c r="R9" s="7"/>
      <c r="S9" s="7"/>
      <c r="T9" s="7"/>
      <c r="U9" s="7"/>
      <c r="V9" s="151">
        <v>5</v>
      </c>
      <c r="W9" s="2" t="str">
        <f t="shared" si="0"/>
        <v>OK</v>
      </c>
      <c r="Y9" s="7" t="str">
        <f t="shared" si="1"/>
        <v>FLINT</v>
      </c>
    </row>
    <row r="10" spans="1:25" x14ac:dyDescent="0.25">
      <c r="A10" s="9">
        <v>130</v>
      </c>
      <c r="B10" s="9">
        <v>130</v>
      </c>
      <c r="C10" s="9">
        <f t="shared" si="2"/>
        <v>0</v>
      </c>
      <c r="D10" s="9">
        <v>3</v>
      </c>
      <c r="E10" s="10" t="s">
        <v>27</v>
      </c>
      <c r="F10" s="9"/>
      <c r="G10" s="9"/>
      <c r="H10" s="9"/>
      <c r="I10" s="9"/>
      <c r="J10" s="9"/>
      <c r="K10" s="9"/>
      <c r="L10" s="9"/>
      <c r="M10" s="9"/>
      <c r="N10" s="9"/>
      <c r="O10" s="9" t="s">
        <v>68</v>
      </c>
      <c r="P10" s="9"/>
      <c r="Q10" s="9"/>
      <c r="R10" s="9"/>
      <c r="S10" s="9"/>
      <c r="T10" s="9"/>
      <c r="U10" s="9"/>
      <c r="V10" s="151">
        <v>5</v>
      </c>
      <c r="W10" s="2" t="str">
        <f t="shared" si="0"/>
        <v>OK</v>
      </c>
      <c r="Y10" s="9" t="str">
        <f t="shared" si="1"/>
        <v>ANAHITA</v>
      </c>
    </row>
    <row r="11" spans="1:25" x14ac:dyDescent="0.25">
      <c r="A11" s="11">
        <v>130</v>
      </c>
      <c r="B11" s="11">
        <v>130</v>
      </c>
      <c r="C11" s="11">
        <f t="shared" si="2"/>
        <v>0</v>
      </c>
      <c r="D11" s="11">
        <v>3</v>
      </c>
      <c r="E11" s="12" t="s">
        <v>28</v>
      </c>
      <c r="F11" s="11"/>
      <c r="G11" s="11"/>
      <c r="H11" s="11"/>
      <c r="I11" s="11"/>
      <c r="J11" s="11"/>
      <c r="K11" s="11"/>
      <c r="L11" s="11"/>
      <c r="M11" s="11"/>
      <c r="N11" s="11"/>
      <c r="O11" s="11" t="s">
        <v>68</v>
      </c>
      <c r="P11" s="11"/>
      <c r="Q11" s="11"/>
      <c r="R11" s="11"/>
      <c r="S11" s="11"/>
      <c r="T11" s="11"/>
      <c r="U11" s="11"/>
      <c r="V11" s="151">
        <v>5</v>
      </c>
      <c r="W11" s="2" t="str">
        <f t="shared" si="0"/>
        <v>OK</v>
      </c>
      <c r="Y11" s="11" t="str">
        <f t="shared" si="1"/>
        <v>MALCOLM</v>
      </c>
    </row>
    <row r="12" spans="1:25" x14ac:dyDescent="0.25">
      <c r="A12" s="13">
        <v>130</v>
      </c>
      <c r="B12" s="13">
        <v>130</v>
      </c>
      <c r="C12" s="13">
        <f t="shared" si="2"/>
        <v>0</v>
      </c>
      <c r="D12" s="13">
        <v>3</v>
      </c>
      <c r="E12" s="14" t="s">
        <v>29</v>
      </c>
      <c r="F12" s="13"/>
      <c r="G12" s="13"/>
      <c r="H12" s="13"/>
      <c r="I12" s="13"/>
      <c r="J12" s="13"/>
      <c r="K12" s="13"/>
      <c r="L12" s="13"/>
      <c r="M12" s="13"/>
      <c r="N12" s="13"/>
      <c r="O12" s="13" t="s">
        <v>68</v>
      </c>
      <c r="P12" s="13"/>
      <c r="Q12" s="13"/>
      <c r="R12" s="13"/>
      <c r="S12" s="13"/>
      <c r="T12" s="13"/>
      <c r="U12" s="13"/>
      <c r="V12" s="151">
        <v>5</v>
      </c>
      <c r="W12" s="2" t="str">
        <f t="shared" si="0"/>
        <v>OK</v>
      </c>
      <c r="Y12" s="13" t="str">
        <f t="shared" si="1"/>
        <v>MARSHALL</v>
      </c>
    </row>
    <row r="13" spans="1:25" x14ac:dyDescent="0.25">
      <c r="A13" s="5">
        <v>130</v>
      </c>
      <c r="B13" s="5">
        <v>130</v>
      </c>
      <c r="C13" s="5">
        <f t="shared" si="2"/>
        <v>0</v>
      </c>
      <c r="D13" s="5">
        <v>3</v>
      </c>
      <c r="E13" s="6" t="s">
        <v>40</v>
      </c>
      <c r="F13" s="5"/>
      <c r="G13" s="5"/>
      <c r="H13" s="5"/>
      <c r="I13" s="5"/>
      <c r="J13" s="5"/>
      <c r="K13" s="5"/>
      <c r="L13" s="5"/>
      <c r="M13" s="5"/>
      <c r="N13" s="5"/>
      <c r="O13" s="5" t="s">
        <v>68</v>
      </c>
      <c r="P13" s="5"/>
      <c r="Q13" s="5"/>
      <c r="R13" s="5"/>
      <c r="S13" s="5"/>
      <c r="T13" s="5"/>
      <c r="U13" s="5"/>
      <c r="V13" s="151">
        <v>5</v>
      </c>
      <c r="W13" s="2" t="str">
        <f t="shared" si="0"/>
        <v>OK</v>
      </c>
      <c r="Y13" s="5" t="str">
        <f t="shared" si="1"/>
        <v>BARD</v>
      </c>
    </row>
    <row r="14" spans="1:25" x14ac:dyDescent="0.25">
      <c r="A14" s="7">
        <v>130</v>
      </c>
      <c r="B14" s="7">
        <v>130</v>
      </c>
      <c r="C14" s="7">
        <f t="shared" si="2"/>
        <v>0</v>
      </c>
      <c r="D14" s="7">
        <v>3</v>
      </c>
      <c r="E14" s="8" t="s">
        <v>41</v>
      </c>
      <c r="F14" s="7"/>
      <c r="G14" s="7"/>
      <c r="H14" s="7"/>
      <c r="I14" s="7"/>
      <c r="J14" s="7"/>
      <c r="K14" s="7"/>
      <c r="L14" s="7"/>
      <c r="M14" s="7"/>
      <c r="N14" s="7"/>
      <c r="O14" s="7" t="s">
        <v>68</v>
      </c>
      <c r="P14" s="7"/>
      <c r="Q14" s="7"/>
      <c r="R14" s="7"/>
      <c r="S14" s="7"/>
      <c r="T14" s="7"/>
      <c r="U14" s="7"/>
      <c r="V14" s="151">
        <v>5</v>
      </c>
      <c r="W14" s="2" t="str">
        <f t="shared" si="0"/>
        <v>OK</v>
      </c>
      <c r="Y14" s="7" t="str">
        <f t="shared" si="1"/>
        <v>NOCT</v>
      </c>
    </row>
    <row r="15" spans="1:25" x14ac:dyDescent="0.25">
      <c r="A15" s="9">
        <v>130</v>
      </c>
      <c r="B15" s="9">
        <v>130</v>
      </c>
      <c r="C15" s="9">
        <f t="shared" si="2"/>
        <v>0</v>
      </c>
      <c r="D15" s="9">
        <v>3</v>
      </c>
      <c r="E15" s="10" t="s">
        <v>42</v>
      </c>
      <c r="F15" s="9"/>
      <c r="G15" s="9"/>
      <c r="H15" s="9"/>
      <c r="I15" s="9"/>
      <c r="J15" s="9"/>
      <c r="K15" s="9"/>
      <c r="L15" s="9"/>
      <c r="M15" s="9"/>
      <c r="N15" s="9"/>
      <c r="O15" s="9" t="s">
        <v>68</v>
      </c>
      <c r="P15" s="9"/>
      <c r="Q15" s="9"/>
      <c r="R15" s="9"/>
      <c r="S15" s="9"/>
      <c r="T15" s="9"/>
      <c r="U15" s="9"/>
      <c r="V15" s="151">
        <v>5</v>
      </c>
      <c r="W15" s="2" t="str">
        <f t="shared" si="0"/>
        <v>OK</v>
      </c>
      <c r="Y15" s="9" t="str">
        <f t="shared" si="1"/>
        <v>DOC GRAY</v>
      </c>
    </row>
    <row r="16" spans="1:25" x14ac:dyDescent="0.25">
      <c r="A16" s="11">
        <v>130</v>
      </c>
      <c r="B16" s="11">
        <v>130</v>
      </c>
      <c r="C16" s="11">
        <f t="shared" si="2"/>
        <v>0</v>
      </c>
      <c r="D16" s="11">
        <v>3</v>
      </c>
      <c r="E16" s="12" t="s">
        <v>43</v>
      </c>
      <c r="F16" s="11"/>
      <c r="G16" s="11"/>
      <c r="H16" s="11"/>
      <c r="I16" s="11"/>
      <c r="J16" s="11"/>
      <c r="K16" s="11"/>
      <c r="L16" s="11"/>
      <c r="M16" s="11"/>
      <c r="N16" s="11"/>
      <c r="O16" s="11" t="s">
        <v>68</v>
      </c>
      <c r="P16" s="11"/>
      <c r="Q16" s="11"/>
      <c r="R16" s="11"/>
      <c r="S16" s="11"/>
      <c r="T16" s="11"/>
      <c r="U16" s="11"/>
      <c r="V16" s="151">
        <v>5</v>
      </c>
      <c r="W16" s="2" t="str">
        <f t="shared" si="0"/>
        <v>OK</v>
      </c>
      <c r="Y16" s="11" t="str">
        <f t="shared" si="1"/>
        <v>PERCIVAL</v>
      </c>
    </row>
    <row r="17" spans="1:25" x14ac:dyDescent="0.25">
      <c r="A17" s="13">
        <v>130</v>
      </c>
      <c r="B17" s="13">
        <v>130</v>
      </c>
      <c r="C17" s="13">
        <f t="shared" si="2"/>
        <v>0</v>
      </c>
      <c r="D17" s="13">
        <v>3</v>
      </c>
      <c r="E17" s="14" t="s">
        <v>44</v>
      </c>
      <c r="F17" s="13"/>
      <c r="G17" s="13"/>
      <c r="H17" s="13"/>
      <c r="I17" s="13"/>
      <c r="J17" s="13"/>
      <c r="K17" s="13"/>
      <c r="L17" s="13"/>
      <c r="M17" s="13"/>
      <c r="N17" s="13"/>
      <c r="O17" s="13" t="s">
        <v>68</v>
      </c>
      <c r="P17" s="13"/>
      <c r="Q17" s="13"/>
      <c r="R17" s="13"/>
      <c r="S17" s="13"/>
      <c r="T17" s="13"/>
      <c r="U17" s="13"/>
      <c r="V17" s="151">
        <v>5</v>
      </c>
      <c r="W17" s="2" t="str">
        <f t="shared" si="0"/>
        <v>OK</v>
      </c>
      <c r="X17" s="2" t="s">
        <v>69</v>
      </c>
      <c r="Y17" s="13" t="str">
        <f t="shared" si="1"/>
        <v>CHESTER</v>
      </c>
    </row>
    <row r="18" spans="1:25" x14ac:dyDescent="0.25">
      <c r="A18" s="5">
        <v>210</v>
      </c>
      <c r="B18" s="5">
        <v>210</v>
      </c>
      <c r="C18" s="5">
        <f t="shared" si="2"/>
        <v>0</v>
      </c>
      <c r="D18" s="5">
        <v>4</v>
      </c>
      <c r="E18" s="6" t="s">
        <v>46</v>
      </c>
      <c r="F18" s="5"/>
      <c r="G18" s="5"/>
      <c r="H18" s="5"/>
      <c r="I18" s="5"/>
      <c r="J18" s="5"/>
      <c r="K18" s="5"/>
      <c r="L18" s="5"/>
      <c r="M18" s="18"/>
      <c r="N18" s="5"/>
      <c r="O18" s="5" t="s">
        <v>68</v>
      </c>
      <c r="P18" s="5"/>
      <c r="Q18" s="5"/>
      <c r="R18" s="5"/>
      <c r="S18" s="5"/>
      <c r="T18" s="5"/>
      <c r="U18" s="5"/>
      <c r="V18" s="151">
        <v>3</v>
      </c>
      <c r="W18" s="2" t="str">
        <f t="shared" si="0"/>
        <v>OK</v>
      </c>
      <c r="Y18" s="5" t="str">
        <f t="shared" si="1"/>
        <v>HARTWELL</v>
      </c>
    </row>
    <row r="19" spans="1:25" x14ac:dyDescent="0.25">
      <c r="A19" s="7">
        <v>210</v>
      </c>
      <c r="B19" s="7">
        <v>210</v>
      </c>
      <c r="C19" s="7">
        <f t="shared" si="2"/>
        <v>0</v>
      </c>
      <c r="D19" s="7">
        <v>4</v>
      </c>
      <c r="E19" s="8" t="s">
        <v>47</v>
      </c>
      <c r="F19" s="7"/>
      <c r="G19" s="7"/>
      <c r="H19" s="7"/>
      <c r="I19" s="7"/>
      <c r="J19" s="7"/>
      <c r="K19" s="7"/>
      <c r="L19" s="7"/>
      <c r="M19" s="7" t="s">
        <v>68</v>
      </c>
      <c r="N19" s="7">
        <v>69</v>
      </c>
      <c r="O19" s="17">
        <f>$O$2-N19</f>
        <v>6</v>
      </c>
      <c r="P19" s="7"/>
      <c r="Q19" s="7"/>
      <c r="R19" s="7"/>
      <c r="S19" s="7"/>
      <c r="T19" s="7"/>
      <c r="U19" s="7"/>
      <c r="V19" s="151">
        <v>3</v>
      </c>
      <c r="W19" s="2" t="str">
        <f t="shared" si="0"/>
        <v>OK</v>
      </c>
      <c r="Y19" s="7" t="str">
        <f t="shared" si="1"/>
        <v>CHAE SEOYUN</v>
      </c>
    </row>
    <row r="20" spans="1:25" x14ac:dyDescent="0.25">
      <c r="A20" s="9">
        <v>210</v>
      </c>
      <c r="B20" s="9">
        <v>210</v>
      </c>
      <c r="C20" s="9">
        <f t="shared" si="2"/>
        <v>0</v>
      </c>
      <c r="D20" s="9">
        <v>4</v>
      </c>
      <c r="E20" s="10" t="s">
        <v>48</v>
      </c>
      <c r="F20" s="9"/>
      <c r="G20" s="9"/>
      <c r="H20" s="9"/>
      <c r="I20" s="9"/>
      <c r="J20" s="9"/>
      <c r="K20" s="9"/>
      <c r="L20" s="9"/>
      <c r="M20" s="9"/>
      <c r="N20" s="9"/>
      <c r="O20" s="9" t="s">
        <v>68</v>
      </c>
      <c r="P20" s="9"/>
      <c r="Q20" s="9"/>
      <c r="R20" s="9"/>
      <c r="S20" s="9"/>
      <c r="T20" s="9"/>
      <c r="U20" s="9"/>
      <c r="V20" s="151">
        <v>3</v>
      </c>
      <c r="W20" s="2" t="str">
        <f t="shared" si="0"/>
        <v>OK</v>
      </c>
      <c r="Y20" s="9" t="str">
        <f t="shared" si="1"/>
        <v>DR.J</v>
      </c>
    </row>
    <row r="21" spans="1:25" x14ac:dyDescent="0.25">
      <c r="A21" s="11">
        <v>210</v>
      </c>
      <c r="B21" s="11">
        <v>210</v>
      </c>
      <c r="C21" s="11">
        <f t="shared" si="2"/>
        <v>0</v>
      </c>
      <c r="D21" s="11">
        <v>4</v>
      </c>
      <c r="E21" s="12" t="s">
        <v>49</v>
      </c>
      <c r="F21" s="11"/>
      <c r="G21" s="11"/>
      <c r="H21" s="11"/>
      <c r="I21" s="11"/>
      <c r="J21" s="11"/>
      <c r="K21" s="11"/>
      <c r="L21" s="11"/>
      <c r="M21" s="11"/>
      <c r="N21" s="11"/>
      <c r="O21" s="11" t="s">
        <v>68</v>
      </c>
      <c r="P21" s="11"/>
      <c r="Q21" s="11"/>
      <c r="R21" s="11"/>
      <c r="S21" s="11"/>
      <c r="T21" s="11"/>
      <c r="U21" s="11"/>
      <c r="V21" s="151">
        <v>3</v>
      </c>
      <c r="W21" s="2" t="str">
        <f t="shared" si="0"/>
        <v>OK</v>
      </c>
      <c r="Y21" s="11" t="str">
        <f t="shared" si="1"/>
        <v>GRIFFIN</v>
      </c>
    </row>
    <row r="22" spans="1:25" x14ac:dyDescent="0.25">
      <c r="A22" s="13">
        <v>210</v>
      </c>
      <c r="B22" s="13">
        <v>210</v>
      </c>
      <c r="C22" s="13">
        <f t="shared" si="2"/>
        <v>0</v>
      </c>
      <c r="D22" s="13">
        <v>4</v>
      </c>
      <c r="E22" s="14" t="s">
        <v>50</v>
      </c>
      <c r="F22" s="13"/>
      <c r="G22" s="13"/>
      <c r="H22" s="13"/>
      <c r="I22" s="13"/>
      <c r="J22" s="13"/>
      <c r="K22" s="13"/>
      <c r="L22" s="13"/>
      <c r="M22" s="19"/>
      <c r="N22" s="13"/>
      <c r="O22" s="13" t="s">
        <v>68</v>
      </c>
      <c r="P22" s="13"/>
      <c r="Q22" s="13"/>
      <c r="R22" s="13"/>
      <c r="S22" s="13"/>
      <c r="T22" s="13"/>
      <c r="U22" s="13"/>
      <c r="V22" s="151">
        <v>3</v>
      </c>
      <c r="W22" s="2" t="str">
        <f t="shared" si="0"/>
        <v>OK</v>
      </c>
      <c r="Y22" s="13" t="str">
        <f t="shared" si="1"/>
        <v>DEVANA</v>
      </c>
    </row>
    <row r="23" spans="1:25" x14ac:dyDescent="0.25">
      <c r="A23" s="5">
        <v>210</v>
      </c>
      <c r="B23" s="5">
        <v>210</v>
      </c>
      <c r="C23" s="5">
        <f t="shared" ref="C23:C28" si="3">SUM(A23-B23)</f>
        <v>0</v>
      </c>
      <c r="D23" s="5">
        <v>4</v>
      </c>
      <c r="E23" s="6" t="s">
        <v>51</v>
      </c>
      <c r="F23" s="5"/>
      <c r="G23" s="5"/>
      <c r="H23" s="5"/>
      <c r="I23" s="5"/>
      <c r="J23" s="5"/>
      <c r="K23" s="5"/>
      <c r="L23" s="5"/>
      <c r="M23" s="5"/>
      <c r="N23" s="5"/>
      <c r="O23" s="5" t="s">
        <v>68</v>
      </c>
      <c r="P23" s="5"/>
      <c r="Q23" s="5"/>
      <c r="R23" s="5"/>
      <c r="S23" s="5"/>
      <c r="T23" s="5"/>
      <c r="U23" s="5"/>
      <c r="V23" s="151">
        <v>3</v>
      </c>
      <c r="W23" s="2" t="str">
        <f t="shared" ref="W23:W41" si="4">IF(C23=0,"OK",C23)</f>
        <v>OK</v>
      </c>
      <c r="Y23" s="5" t="str">
        <f t="shared" si="1"/>
        <v>SEO-YUN</v>
      </c>
    </row>
    <row r="24" spans="1:25" x14ac:dyDescent="0.25">
      <c r="A24" s="7">
        <v>210</v>
      </c>
      <c r="B24" s="7">
        <v>210</v>
      </c>
      <c r="C24" s="7">
        <f t="shared" si="3"/>
        <v>0</v>
      </c>
      <c r="D24" s="7">
        <v>4</v>
      </c>
      <c r="E24" s="8" t="s">
        <v>52</v>
      </c>
      <c r="F24" s="7"/>
      <c r="G24" s="7"/>
      <c r="H24" s="7"/>
      <c r="I24" s="7"/>
      <c r="J24" s="7"/>
      <c r="K24" s="7"/>
      <c r="L24" s="7"/>
      <c r="M24" s="17"/>
      <c r="N24" s="7"/>
      <c r="O24" s="7" t="s">
        <v>68</v>
      </c>
      <c r="P24" s="7"/>
      <c r="Q24" s="7"/>
      <c r="R24" s="7"/>
      <c r="S24" s="7"/>
      <c r="T24" s="7"/>
      <c r="U24" s="7"/>
      <c r="V24" s="151">
        <v>3</v>
      </c>
      <c r="W24" s="2" t="str">
        <f t="shared" si="4"/>
        <v>OK</v>
      </c>
      <c r="Y24" s="7" t="str">
        <f t="shared" si="1"/>
        <v>SANGUINE</v>
      </c>
    </row>
    <row r="25" spans="1:25" x14ac:dyDescent="0.25">
      <c r="A25" s="9">
        <v>210</v>
      </c>
      <c r="B25" s="9">
        <v>210</v>
      </c>
      <c r="C25" s="9">
        <f t="shared" si="3"/>
        <v>0</v>
      </c>
      <c r="D25" s="9">
        <v>4</v>
      </c>
      <c r="E25" s="10" t="s">
        <v>53</v>
      </c>
      <c r="F25" s="9"/>
      <c r="G25" s="9"/>
      <c r="H25" s="9"/>
      <c r="I25" s="9"/>
      <c r="J25" s="9"/>
      <c r="K25" s="9"/>
      <c r="L25" s="9"/>
      <c r="M25" s="9"/>
      <c r="N25" s="9"/>
      <c r="O25" s="9" t="s">
        <v>68</v>
      </c>
      <c r="P25" s="9"/>
      <c r="Q25" s="9"/>
      <c r="R25" s="9"/>
      <c r="S25" s="9"/>
      <c r="T25" s="9"/>
      <c r="U25" s="9"/>
      <c r="V25" s="151">
        <v>5</v>
      </c>
      <c r="W25" s="2" t="str">
        <f t="shared" si="4"/>
        <v>OK</v>
      </c>
      <c r="Y25" s="9" t="str">
        <f t="shared" si="1"/>
        <v>VARVARA</v>
      </c>
    </row>
    <row r="26" spans="1:25" x14ac:dyDescent="0.25">
      <c r="A26" s="11">
        <v>210</v>
      </c>
      <c r="B26" s="11">
        <v>210</v>
      </c>
      <c r="C26" s="11">
        <f t="shared" si="3"/>
        <v>0</v>
      </c>
      <c r="D26" s="11">
        <v>4</v>
      </c>
      <c r="E26" s="12" t="s">
        <v>54</v>
      </c>
      <c r="F26" s="11"/>
      <c r="G26" s="11"/>
      <c r="H26" s="11"/>
      <c r="I26" s="11"/>
      <c r="J26" s="11"/>
      <c r="K26" s="11"/>
      <c r="L26" s="11"/>
      <c r="M26" s="11"/>
      <c r="N26" s="11"/>
      <c r="O26" s="11" t="s">
        <v>68</v>
      </c>
      <c r="P26" s="11"/>
      <c r="Q26" s="11"/>
      <c r="R26" s="11"/>
      <c r="S26" s="11"/>
      <c r="T26" s="11"/>
      <c r="U26" s="11"/>
      <c r="V26" s="151">
        <v>5</v>
      </c>
      <c r="W26" s="2" t="str">
        <f t="shared" si="4"/>
        <v>OK</v>
      </c>
      <c r="Y26" s="11" t="str">
        <f t="shared" si="1"/>
        <v>DOM</v>
      </c>
    </row>
    <row r="27" spans="1:25" x14ac:dyDescent="0.25">
      <c r="A27" s="13">
        <v>210</v>
      </c>
      <c r="B27" s="13">
        <v>210</v>
      </c>
      <c r="C27" s="13">
        <f t="shared" si="3"/>
        <v>0</v>
      </c>
      <c r="D27" s="13">
        <v>4</v>
      </c>
      <c r="E27" s="14" t="s">
        <v>55</v>
      </c>
      <c r="F27" s="13"/>
      <c r="G27" s="13"/>
      <c r="H27" s="13"/>
      <c r="I27" s="13"/>
      <c r="J27" s="13"/>
      <c r="K27" s="13"/>
      <c r="L27" s="13"/>
      <c r="M27" s="13"/>
      <c r="N27" s="13"/>
      <c r="O27" s="13" t="s">
        <v>68</v>
      </c>
      <c r="P27" s="13"/>
      <c r="Q27" s="13"/>
      <c r="R27" s="13"/>
      <c r="S27" s="13"/>
      <c r="T27" s="13"/>
      <c r="U27" s="13"/>
      <c r="V27" s="151">
        <v>5</v>
      </c>
      <c r="W27" s="2" t="str">
        <f t="shared" si="4"/>
        <v>OK</v>
      </c>
      <c r="Y27" s="13" t="str">
        <f t="shared" si="1"/>
        <v>REYN</v>
      </c>
    </row>
    <row r="28" spans="1:25" x14ac:dyDescent="0.25">
      <c r="A28" s="7">
        <v>210</v>
      </c>
      <c r="B28" s="7">
        <v>210</v>
      </c>
      <c r="C28" s="7">
        <f t="shared" si="3"/>
        <v>0</v>
      </c>
      <c r="D28" s="7">
        <v>4</v>
      </c>
      <c r="E28" s="8" t="s">
        <v>56</v>
      </c>
      <c r="F28" s="7"/>
      <c r="G28" s="7"/>
      <c r="H28" s="7"/>
      <c r="I28" s="7"/>
      <c r="J28" s="7"/>
      <c r="K28" s="7"/>
      <c r="L28" s="7"/>
      <c r="M28" s="7"/>
      <c r="N28" s="7"/>
      <c r="O28" s="7" t="s">
        <v>68</v>
      </c>
      <c r="P28" s="7"/>
      <c r="Q28" s="7"/>
      <c r="R28" s="7"/>
      <c r="S28" s="7"/>
      <c r="T28" s="7"/>
      <c r="U28" s="7"/>
      <c r="V28" s="151">
        <v>5</v>
      </c>
      <c r="W28" s="2" t="str">
        <f t="shared" si="4"/>
        <v>OK</v>
      </c>
      <c r="Y28" s="7" t="str">
        <f t="shared" si="1"/>
        <v>OTTO</v>
      </c>
    </row>
    <row r="29" spans="1:25" x14ac:dyDescent="0.25">
      <c r="A29" s="5">
        <v>400</v>
      </c>
      <c r="B29" s="5">
        <v>310</v>
      </c>
      <c r="C29" s="5">
        <f>SUM(A29-B29)</f>
        <v>90</v>
      </c>
      <c r="D29" s="5">
        <v>6</v>
      </c>
      <c r="E29" s="6" t="s">
        <v>57</v>
      </c>
      <c r="F29" s="5"/>
      <c r="G29" s="5"/>
      <c r="H29" s="5"/>
      <c r="I29" s="5"/>
      <c r="J29" s="5"/>
      <c r="K29" s="5"/>
      <c r="L29" s="5"/>
      <c r="M29" s="18"/>
      <c r="N29" s="5"/>
      <c r="O29" s="5"/>
      <c r="P29" s="5"/>
      <c r="Q29" s="5"/>
      <c r="R29" s="5"/>
      <c r="S29" s="5" t="s">
        <v>68</v>
      </c>
      <c r="T29" s="5">
        <v>349</v>
      </c>
      <c r="U29" s="5">
        <f>$U$2-T29</f>
        <v>151</v>
      </c>
      <c r="V29" s="151">
        <v>7</v>
      </c>
      <c r="W29" s="2">
        <f t="shared" si="4"/>
        <v>90</v>
      </c>
      <c r="Y29" s="5" t="str">
        <f t="shared" si="1"/>
        <v>ULRIK</v>
      </c>
    </row>
    <row r="30" spans="1:25" x14ac:dyDescent="0.25">
      <c r="A30" s="7">
        <v>400</v>
      </c>
      <c r="B30" s="7">
        <v>310</v>
      </c>
      <c r="C30" s="7">
        <f>SUM(A30-B30)</f>
        <v>90</v>
      </c>
      <c r="D30" s="7">
        <v>6</v>
      </c>
      <c r="E30" s="8" t="s">
        <v>58</v>
      </c>
      <c r="F30" s="7"/>
      <c r="G30" s="7"/>
      <c r="H30" s="7"/>
      <c r="I30" s="7"/>
      <c r="J30" s="7"/>
      <c r="K30" s="7"/>
      <c r="L30" s="7"/>
      <c r="M30" s="7"/>
      <c r="N30" s="7"/>
      <c r="O30" s="7" t="s">
        <v>68</v>
      </c>
      <c r="P30" s="7">
        <v>51</v>
      </c>
      <c r="Q30" s="7">
        <f>$Q$2-P30</f>
        <v>99</v>
      </c>
      <c r="R30" s="7"/>
      <c r="S30" s="7"/>
      <c r="T30" s="7"/>
      <c r="U30" s="7"/>
      <c r="V30" s="151">
        <v>5</v>
      </c>
      <c r="W30" s="2">
        <f t="shared" si="4"/>
        <v>90</v>
      </c>
      <c r="Y30" s="7" t="str">
        <f t="shared" si="1"/>
        <v>FOX</v>
      </c>
    </row>
    <row r="31" spans="1:25" x14ac:dyDescent="0.25">
      <c r="A31" s="9">
        <v>400</v>
      </c>
      <c r="B31" s="9">
        <v>302</v>
      </c>
      <c r="C31" s="9">
        <f>SUM(A31-B31)</f>
        <v>98</v>
      </c>
      <c r="D31" s="9">
        <v>5</v>
      </c>
      <c r="E31" s="10" t="s">
        <v>59</v>
      </c>
      <c r="F31" s="9"/>
      <c r="G31" s="9"/>
      <c r="H31" s="9"/>
      <c r="I31" s="9"/>
      <c r="J31" s="9"/>
      <c r="K31" s="20"/>
      <c r="L31" s="9"/>
      <c r="M31" s="9" t="s">
        <v>68</v>
      </c>
      <c r="N31" s="9">
        <v>17</v>
      </c>
      <c r="O31" s="9">
        <f>$O$2-N31</f>
        <v>58</v>
      </c>
      <c r="P31" s="9"/>
      <c r="Q31" s="9"/>
      <c r="R31" s="9"/>
      <c r="S31" s="9"/>
      <c r="T31" s="9"/>
      <c r="U31" s="9"/>
      <c r="V31" s="151">
        <v>4</v>
      </c>
      <c r="W31" s="2">
        <f t="shared" si="4"/>
        <v>98</v>
      </c>
      <c r="Y31" s="9" t="str">
        <f t="shared" si="1"/>
        <v>MARLOWE</v>
      </c>
    </row>
    <row r="32" spans="1:25" x14ac:dyDescent="0.25">
      <c r="A32" s="11">
        <v>400</v>
      </c>
      <c r="B32" s="11">
        <v>310</v>
      </c>
      <c r="C32" s="11">
        <f>SUM(A32-B32)</f>
        <v>90</v>
      </c>
      <c r="D32" s="11">
        <v>6</v>
      </c>
      <c r="E32" s="12" t="s">
        <v>60</v>
      </c>
      <c r="F32" s="11"/>
      <c r="G32" s="11"/>
      <c r="H32" s="11"/>
      <c r="I32" s="21"/>
      <c r="J32" s="11"/>
      <c r="K32" s="11"/>
      <c r="L32" s="11"/>
      <c r="M32" s="11"/>
      <c r="N32" s="11"/>
      <c r="O32" s="11" t="s">
        <v>68</v>
      </c>
      <c r="P32" s="11">
        <v>50</v>
      </c>
      <c r="Q32" s="11">
        <f>$Q$2-P32</f>
        <v>100</v>
      </c>
      <c r="R32" s="11"/>
      <c r="S32" s="11"/>
      <c r="T32" s="11"/>
      <c r="U32" s="11"/>
      <c r="V32" s="151">
        <v>5</v>
      </c>
      <c r="W32" s="2">
        <f t="shared" si="4"/>
        <v>90</v>
      </c>
      <c r="Y32" s="11" t="str">
        <f t="shared" si="1"/>
        <v>MEYERS</v>
      </c>
    </row>
    <row r="33" spans="1:25" x14ac:dyDescent="0.25">
      <c r="A33" s="13">
        <v>400</v>
      </c>
      <c r="B33" s="13">
        <v>310</v>
      </c>
      <c r="C33" s="13">
        <f>SUM(A33-B33)</f>
        <v>90</v>
      </c>
      <c r="D33" s="13">
        <v>6</v>
      </c>
      <c r="E33" s="14" t="s">
        <v>61</v>
      </c>
      <c r="F33" s="13"/>
      <c r="G33" s="13"/>
      <c r="H33" s="13"/>
      <c r="I33" s="13"/>
      <c r="J33" s="13"/>
      <c r="K33" s="13"/>
      <c r="L33" s="13"/>
      <c r="M33" s="13"/>
      <c r="N33" s="13"/>
      <c r="O33" s="13" t="s">
        <v>68</v>
      </c>
      <c r="P33" s="13">
        <v>6</v>
      </c>
      <c r="Q33" s="13">
        <f>$Q$2-P33</f>
        <v>144</v>
      </c>
      <c r="R33" s="13"/>
      <c r="S33" s="13"/>
      <c r="T33" s="13"/>
      <c r="U33" s="13"/>
      <c r="V33" s="151">
        <v>5</v>
      </c>
      <c r="W33" s="2">
        <f t="shared" si="4"/>
        <v>90</v>
      </c>
      <c r="Y33" s="13" t="str">
        <f t="shared" si="1"/>
        <v>REQUIEM</v>
      </c>
    </row>
    <row r="34" spans="1:25" x14ac:dyDescent="0.25">
      <c r="A34" s="5">
        <v>400</v>
      </c>
      <c r="B34" s="5">
        <v>310</v>
      </c>
      <c r="C34" s="5">
        <f t="shared" ref="C34:C40" si="5">SUM(A34-B34)</f>
        <v>90</v>
      </c>
      <c r="D34" s="5">
        <v>6</v>
      </c>
      <c r="E34" s="6" t="s">
        <v>62</v>
      </c>
      <c r="F34" s="5"/>
      <c r="G34" s="5"/>
      <c r="H34" s="5"/>
      <c r="I34" s="5"/>
      <c r="J34" s="5"/>
      <c r="K34" s="5"/>
      <c r="L34" s="5"/>
      <c r="M34" s="5"/>
      <c r="N34" s="5"/>
      <c r="O34" s="5" t="s">
        <v>68</v>
      </c>
      <c r="P34" s="5"/>
      <c r="Q34" s="5">
        <f>$Q$2-P34</f>
        <v>150</v>
      </c>
      <c r="R34" s="5"/>
      <c r="S34" s="5"/>
      <c r="T34" s="5"/>
      <c r="U34" s="5"/>
      <c r="V34" s="151">
        <v>5</v>
      </c>
      <c r="W34" s="2">
        <f t="shared" si="4"/>
        <v>90</v>
      </c>
      <c r="Y34" s="5" t="str">
        <f t="shared" si="1"/>
        <v>MARS</v>
      </c>
    </row>
    <row r="35" spans="1:25" x14ac:dyDescent="0.25">
      <c r="A35" s="7">
        <v>400</v>
      </c>
      <c r="B35" s="7">
        <v>310</v>
      </c>
      <c r="C35" s="7">
        <f t="shared" si="5"/>
        <v>90</v>
      </c>
      <c r="D35" s="7">
        <v>6</v>
      </c>
      <c r="E35" s="8" t="s">
        <v>63</v>
      </c>
      <c r="F35" s="7"/>
      <c r="G35" s="7"/>
      <c r="H35" s="7"/>
      <c r="I35" s="7"/>
      <c r="J35" s="7"/>
      <c r="K35" s="17"/>
      <c r="L35" s="7"/>
      <c r="M35" s="7"/>
      <c r="N35" s="7"/>
      <c r="O35" s="7" t="s">
        <v>68</v>
      </c>
      <c r="P35" s="7"/>
      <c r="Q35" s="7">
        <f>$Q$2-P35</f>
        <v>150</v>
      </c>
      <c r="R35" s="7"/>
      <c r="S35" s="7"/>
      <c r="T35" s="7"/>
      <c r="U35" s="7"/>
      <c r="V35" s="151">
        <v>5</v>
      </c>
      <c r="W35" s="2">
        <f t="shared" si="4"/>
        <v>90</v>
      </c>
      <c r="Y35" s="7" t="str">
        <f t="shared" si="1"/>
        <v>EPHRAIM</v>
      </c>
    </row>
    <row r="36" spans="1:25" x14ac:dyDescent="0.25">
      <c r="A36" s="9">
        <v>400</v>
      </c>
      <c r="B36" s="9">
        <v>310</v>
      </c>
      <c r="C36" s="9">
        <f t="shared" si="5"/>
        <v>90</v>
      </c>
      <c r="D36" s="9">
        <v>6</v>
      </c>
      <c r="E36" s="10" t="s">
        <v>64</v>
      </c>
      <c r="F36" s="9"/>
      <c r="G36" s="9"/>
      <c r="H36" s="9"/>
      <c r="I36" s="9"/>
      <c r="J36" s="9"/>
      <c r="K36" s="9"/>
      <c r="L36" s="9"/>
      <c r="M36" s="9"/>
      <c r="N36" s="9"/>
      <c r="O36" s="9" t="s">
        <v>68</v>
      </c>
      <c r="P36" s="9"/>
      <c r="Q36" s="9">
        <f>$Q$2-P36</f>
        <v>150</v>
      </c>
      <c r="R36" s="9"/>
      <c r="S36" s="9"/>
      <c r="T36" s="9"/>
      <c r="U36" s="9"/>
      <c r="V36" s="151">
        <v>5</v>
      </c>
      <c r="W36" s="2">
        <f t="shared" si="4"/>
        <v>90</v>
      </c>
      <c r="Y36" s="9" t="str">
        <f t="shared" si="1"/>
        <v>EVE</v>
      </c>
    </row>
    <row r="37" spans="1:25" x14ac:dyDescent="0.25">
      <c r="A37" s="11">
        <v>400</v>
      </c>
      <c r="B37" s="11">
        <v>310</v>
      </c>
      <c r="C37" s="11">
        <f>SUM(A37-B37)</f>
        <v>90</v>
      </c>
      <c r="D37" s="11">
        <v>5</v>
      </c>
      <c r="E37" s="12" t="s">
        <v>91</v>
      </c>
      <c r="F37" s="11"/>
      <c r="G37" s="11"/>
      <c r="H37" s="11"/>
      <c r="I37" s="21"/>
      <c r="J37" s="11"/>
      <c r="K37" s="11" t="s">
        <v>68</v>
      </c>
      <c r="L37" s="11">
        <v>0</v>
      </c>
      <c r="M37" s="11">
        <f>$M$2-L37</f>
        <v>50</v>
      </c>
      <c r="N37" s="11"/>
      <c r="O37" s="11"/>
      <c r="P37" s="11"/>
      <c r="Q37" s="11"/>
      <c r="R37" s="11"/>
      <c r="S37" s="11"/>
      <c r="T37" s="11"/>
      <c r="U37" s="11"/>
      <c r="V37" s="151">
        <v>3</v>
      </c>
      <c r="W37" s="2">
        <f t="shared" si="4"/>
        <v>90</v>
      </c>
      <c r="Y37" s="11" t="str">
        <f t="shared" si="1"/>
        <v>LADY M</v>
      </c>
    </row>
    <row r="38" spans="1:25" x14ac:dyDescent="0.25">
      <c r="A38" s="13">
        <v>400</v>
      </c>
      <c r="B38" s="13">
        <v>278</v>
      </c>
      <c r="C38" s="13">
        <f t="shared" ref="C38" si="6">SUM(A38-B38)</f>
        <v>122</v>
      </c>
      <c r="D38" s="13">
        <v>5</v>
      </c>
      <c r="E38" s="14" t="s">
        <v>94</v>
      </c>
      <c r="F38" s="13"/>
      <c r="G38" s="13"/>
      <c r="H38" s="13"/>
      <c r="I38" s="19"/>
      <c r="J38" s="13"/>
      <c r="K38" s="13"/>
      <c r="L38" s="13"/>
      <c r="M38" s="13" t="s">
        <v>68</v>
      </c>
      <c r="N38" s="13">
        <v>35</v>
      </c>
      <c r="O38" s="13">
        <f>$O$2-N38</f>
        <v>40</v>
      </c>
      <c r="P38" s="13"/>
      <c r="Q38" s="13"/>
      <c r="R38" s="13"/>
      <c r="S38" s="13"/>
      <c r="T38" s="13"/>
      <c r="U38" s="13"/>
      <c r="V38" s="151">
        <v>2</v>
      </c>
      <c r="W38" s="2">
        <f t="shared" si="4"/>
        <v>122</v>
      </c>
      <c r="Y38" s="13" t="str">
        <f t="shared" si="1"/>
        <v>SCARLETT</v>
      </c>
    </row>
    <row r="39" spans="1:25" x14ac:dyDescent="0.25">
      <c r="A39" s="5">
        <v>400</v>
      </c>
      <c r="B39" s="5">
        <v>310</v>
      </c>
      <c r="C39" s="5">
        <f>SUM(A39-B39)</f>
        <v>90</v>
      </c>
      <c r="D39" s="5">
        <v>5</v>
      </c>
      <c r="E39" s="6" t="s">
        <v>65</v>
      </c>
      <c r="F39" s="5"/>
      <c r="G39" s="5"/>
      <c r="H39" s="5"/>
      <c r="I39" s="5" t="s">
        <v>68</v>
      </c>
      <c r="J39" s="5">
        <v>0</v>
      </c>
      <c r="K39" s="18">
        <f>$K$2-J39</f>
        <v>35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151">
        <v>2</v>
      </c>
      <c r="W39" s="2">
        <f t="shared" si="4"/>
        <v>90</v>
      </c>
      <c r="Y39" s="5" t="str">
        <f t="shared" si="1"/>
        <v>OSSIDIANA</v>
      </c>
    </row>
    <row r="40" spans="1:25" x14ac:dyDescent="0.25">
      <c r="A40" s="7">
        <v>400</v>
      </c>
      <c r="B40" s="7">
        <v>310</v>
      </c>
      <c r="C40" s="7">
        <f t="shared" si="5"/>
        <v>90</v>
      </c>
      <c r="D40" s="7">
        <v>6</v>
      </c>
      <c r="E40" s="8" t="s">
        <v>89</v>
      </c>
      <c r="F40" s="7"/>
      <c r="G40" s="7"/>
      <c r="H40" s="7"/>
      <c r="I40" s="7"/>
      <c r="J40" s="7"/>
      <c r="K40" s="17"/>
      <c r="L40" s="7"/>
      <c r="M40" s="7"/>
      <c r="N40" s="7"/>
      <c r="O40" s="7"/>
      <c r="P40" s="7"/>
      <c r="Q40" s="7" t="s">
        <v>68</v>
      </c>
      <c r="R40" s="7">
        <v>10</v>
      </c>
      <c r="S40" s="7">
        <f>$S$2-R40</f>
        <v>190</v>
      </c>
      <c r="T40" s="7"/>
      <c r="U40" s="7"/>
      <c r="V40" s="151">
        <v>5</v>
      </c>
      <c r="W40" s="2">
        <f t="shared" si="4"/>
        <v>90</v>
      </c>
      <c r="Y40" s="7" t="str">
        <f t="shared" si="1"/>
        <v>ZEPHYR</v>
      </c>
    </row>
    <row r="41" spans="1:25" x14ac:dyDescent="0.25">
      <c r="A41" s="9">
        <v>400</v>
      </c>
      <c r="B41" s="9">
        <v>310</v>
      </c>
      <c r="C41" s="9">
        <f>SUM(A41-B41)</f>
        <v>90</v>
      </c>
      <c r="D41" s="9">
        <v>5</v>
      </c>
      <c r="E41" s="10" t="s">
        <v>90</v>
      </c>
      <c r="F41" s="9"/>
      <c r="G41" s="9"/>
      <c r="H41" s="9"/>
      <c r="I41" s="9"/>
      <c r="J41" s="9"/>
      <c r="K41" s="9" t="s">
        <v>68</v>
      </c>
      <c r="L41" s="9">
        <v>0</v>
      </c>
      <c r="M41" s="9">
        <f>$M$2-L41</f>
        <v>50</v>
      </c>
      <c r="N41" s="9"/>
      <c r="O41" s="9"/>
      <c r="P41" s="9"/>
      <c r="Q41" s="9"/>
      <c r="R41" s="9"/>
      <c r="S41" s="9"/>
      <c r="T41" s="9"/>
      <c r="U41" s="9"/>
      <c r="V41" s="151">
        <v>3</v>
      </c>
      <c r="W41" s="2">
        <f t="shared" si="4"/>
        <v>90</v>
      </c>
      <c r="Y41" s="9" t="str">
        <f t="shared" si="1"/>
        <v>AGENT X</v>
      </c>
    </row>
    <row r="42" spans="1:25" x14ac:dyDescent="0.25">
      <c r="A42" s="11">
        <v>400</v>
      </c>
      <c r="B42" s="11">
        <v>310</v>
      </c>
      <c r="C42" s="11">
        <f>SUM(A42-B42)</f>
        <v>90</v>
      </c>
      <c r="D42" s="11">
        <v>5</v>
      </c>
      <c r="E42" s="12" t="s">
        <v>95</v>
      </c>
      <c r="F42" s="11"/>
      <c r="G42" s="11"/>
      <c r="H42" s="11"/>
      <c r="I42" s="21"/>
      <c r="J42" s="11"/>
      <c r="K42" s="11" t="s">
        <v>68</v>
      </c>
      <c r="L42" s="11">
        <v>0</v>
      </c>
      <c r="M42" s="11">
        <f>$M$2-L42</f>
        <v>50</v>
      </c>
      <c r="N42" s="11"/>
      <c r="O42" s="11"/>
      <c r="P42" s="11"/>
      <c r="Q42" s="11"/>
      <c r="R42" s="11"/>
      <c r="S42" s="11"/>
      <c r="T42" s="11"/>
      <c r="U42" s="11"/>
      <c r="V42" s="151">
        <v>2</v>
      </c>
      <c r="W42" s="2">
        <f t="shared" ref="W42" si="7">IF(C42=0,"OK",C42)</f>
        <v>90</v>
      </c>
      <c r="Y42" s="11" t="str">
        <f t="shared" ref="Y42" si="8">E42</f>
        <v>LEE</v>
      </c>
    </row>
    <row r="43" spans="1:25" x14ac:dyDescent="0.25">
      <c r="A43" s="13">
        <v>400</v>
      </c>
      <c r="B43" s="13">
        <v>278</v>
      </c>
      <c r="C43" s="13">
        <f t="shared" ref="C43" si="9">SUM(A43-B43)</f>
        <v>122</v>
      </c>
      <c r="D43" s="13">
        <v>5</v>
      </c>
      <c r="E43" s="14" t="s">
        <v>67</v>
      </c>
      <c r="F43" s="13"/>
      <c r="G43" s="13"/>
      <c r="H43" s="13"/>
      <c r="I43" s="19"/>
      <c r="J43" s="13"/>
      <c r="K43" s="13"/>
      <c r="L43" s="13"/>
      <c r="M43" s="13" t="s">
        <v>68</v>
      </c>
      <c r="N43" s="13">
        <v>35</v>
      </c>
      <c r="O43" s="13">
        <f>$O$2-N43</f>
        <v>40</v>
      </c>
      <c r="P43" s="13"/>
      <c r="Q43" s="13"/>
      <c r="R43" s="13"/>
      <c r="S43" s="13"/>
      <c r="T43" s="13"/>
      <c r="U43" s="13"/>
      <c r="V43" s="151">
        <v>4</v>
      </c>
      <c r="W43" s="2">
        <f t="shared" ref="W43" si="10">IF(C43=0,"OK",C43)</f>
        <v>122</v>
      </c>
      <c r="Y43" s="13" t="str">
        <f t="shared" ref="Y43" si="11">E43</f>
        <v>LEAH</v>
      </c>
    </row>
    <row r="44" spans="1:25" x14ac:dyDescent="0.25">
      <c r="A44" s="11">
        <v>400</v>
      </c>
      <c r="B44" s="11">
        <v>310</v>
      </c>
      <c r="C44" s="11">
        <f>SUM(A44-B44)</f>
        <v>90</v>
      </c>
      <c r="D44" s="11">
        <v>5</v>
      </c>
      <c r="E44" s="12" t="s">
        <v>92</v>
      </c>
      <c r="F44" s="11"/>
      <c r="G44" s="11"/>
      <c r="H44" s="11"/>
      <c r="I44" s="21"/>
      <c r="J44" s="11"/>
      <c r="K44" s="11" t="s">
        <v>68</v>
      </c>
      <c r="L44" s="11">
        <v>0</v>
      </c>
      <c r="M44" s="11">
        <f>$M$2-L44</f>
        <v>50</v>
      </c>
      <c r="N44" s="11"/>
      <c r="O44" s="11"/>
      <c r="P44" s="11"/>
      <c r="Q44" s="11"/>
      <c r="R44" s="11"/>
      <c r="S44" s="11"/>
      <c r="T44" s="11"/>
      <c r="U44" s="11"/>
      <c r="V44" s="151">
        <v>2</v>
      </c>
      <c r="W44" s="2">
        <f t="shared" ref="W44:W45" si="12">IF(C44=0,"OK",C44)</f>
        <v>90</v>
      </c>
      <c r="Y44" s="11" t="str">
        <f t="shared" ref="Y44:Y45" si="13">E44</f>
        <v>IRONCLAW</v>
      </c>
    </row>
    <row r="45" spans="1:25" x14ac:dyDescent="0.25">
      <c r="A45" s="13">
        <v>400</v>
      </c>
      <c r="B45" s="13">
        <v>310</v>
      </c>
      <c r="C45" s="13">
        <f t="shared" ref="C45" si="14">SUM(A45-B45)</f>
        <v>90</v>
      </c>
      <c r="D45" s="13">
        <v>6</v>
      </c>
      <c r="E45" s="14" t="s">
        <v>93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>
        <v>125</v>
      </c>
      <c r="Q45" s="13">
        <f>$Q$2-P45</f>
        <v>25</v>
      </c>
      <c r="R45" s="13"/>
      <c r="S45" s="13"/>
      <c r="T45" s="13"/>
      <c r="U45" s="13"/>
      <c r="V45" s="151">
        <v>2</v>
      </c>
      <c r="W45" s="2">
        <f t="shared" si="12"/>
        <v>90</v>
      </c>
      <c r="Y45" s="13" t="str">
        <f t="shared" si="13"/>
        <v>PHOENIX</v>
      </c>
    </row>
    <row r="46" spans="1:25" x14ac:dyDescent="0.25">
      <c r="A46" s="13">
        <v>400</v>
      </c>
      <c r="B46" s="13">
        <v>310</v>
      </c>
      <c r="C46" s="13">
        <f>SUM(A46-B46)</f>
        <v>90</v>
      </c>
      <c r="D46" s="13">
        <v>6</v>
      </c>
      <c r="E46" s="14" t="s">
        <v>66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>
        <v>125</v>
      </c>
      <c r="Q46" s="13">
        <f>$Q$2-P46</f>
        <v>25</v>
      </c>
      <c r="R46" s="13"/>
      <c r="S46" s="13"/>
      <c r="T46" s="13"/>
      <c r="U46" s="13"/>
      <c r="V46" s="151">
        <v>5</v>
      </c>
      <c r="W46" s="2">
        <f>IF(C46=0,"OK",C46)</f>
        <v>90</v>
      </c>
      <c r="Y46" s="13" t="str">
        <f>E46</f>
        <v>McCARTY</v>
      </c>
    </row>
    <row r="47" spans="1:25" x14ac:dyDescent="0.25">
      <c r="E47" s="1">
        <v>1</v>
      </c>
    </row>
    <row r="48" spans="1:25" x14ac:dyDescent="0.25">
      <c r="A48" s="7">
        <v>400</v>
      </c>
      <c r="B48" s="7">
        <v>310</v>
      </c>
      <c r="C48" s="7">
        <f t="shared" ref="C48" si="15">SUM(A48-B48)</f>
        <v>90</v>
      </c>
      <c r="D48" s="7">
        <v>6</v>
      </c>
      <c r="E48" s="8"/>
      <c r="F48" s="7"/>
      <c r="G48" s="7"/>
      <c r="H48" s="7"/>
      <c r="I48" s="7"/>
      <c r="J48" s="7"/>
      <c r="K48" s="17"/>
      <c r="L48" s="7"/>
      <c r="M48" s="7"/>
      <c r="N48" s="7"/>
      <c r="O48" s="7"/>
      <c r="P48" s="7"/>
      <c r="Q48" s="7" t="s">
        <v>68</v>
      </c>
      <c r="R48" s="7">
        <v>10</v>
      </c>
      <c r="S48" s="7">
        <f>$S$2-R48</f>
        <v>190</v>
      </c>
      <c r="T48" s="7"/>
      <c r="U48" s="7"/>
      <c r="V48" s="151">
        <v>5</v>
      </c>
      <c r="W48" s="2">
        <f t="shared" ref="W48:W50" si="16">IF(C48=0,"OK",C48)</f>
        <v>90</v>
      </c>
      <c r="Y48" s="7">
        <f t="shared" ref="Y48:Y50" si="17">E48</f>
        <v>0</v>
      </c>
    </row>
    <row r="49" spans="1:25" x14ac:dyDescent="0.25">
      <c r="A49" s="9">
        <v>400</v>
      </c>
      <c r="B49" s="9">
        <v>310</v>
      </c>
      <c r="C49" s="9">
        <f>SUM(A49-B49)</f>
        <v>90</v>
      </c>
      <c r="D49" s="9">
        <v>5</v>
      </c>
      <c r="E49" s="10"/>
      <c r="F49" s="9"/>
      <c r="G49" s="9"/>
      <c r="H49" s="9"/>
      <c r="I49" s="9"/>
      <c r="J49" s="9"/>
      <c r="K49" s="9" t="s">
        <v>68</v>
      </c>
      <c r="L49" s="9">
        <v>0</v>
      </c>
      <c r="M49" s="9">
        <f>$M$2-L49</f>
        <v>50</v>
      </c>
      <c r="N49" s="9"/>
      <c r="O49" s="9"/>
      <c r="P49" s="9"/>
      <c r="Q49" s="9"/>
      <c r="R49" s="9"/>
      <c r="S49" s="9"/>
      <c r="T49" s="9"/>
      <c r="U49" s="9"/>
      <c r="V49" s="151">
        <v>3</v>
      </c>
      <c r="W49" s="2">
        <f t="shared" si="16"/>
        <v>90</v>
      </c>
      <c r="Y49" s="9">
        <f t="shared" si="17"/>
        <v>0</v>
      </c>
    </row>
    <row r="50" spans="1:25" x14ac:dyDescent="0.25">
      <c r="A50" s="11">
        <v>400</v>
      </c>
      <c r="B50" s="11">
        <v>310</v>
      </c>
      <c r="C50" s="11">
        <f>SUM(A50-B50)</f>
        <v>90</v>
      </c>
      <c r="D50" s="11">
        <v>5</v>
      </c>
      <c r="E50" s="12"/>
      <c r="F50" s="11"/>
      <c r="G50" s="11"/>
      <c r="H50" s="11"/>
      <c r="I50" s="21"/>
      <c r="J50" s="11"/>
      <c r="K50" s="11" t="s">
        <v>68</v>
      </c>
      <c r="L50" s="11">
        <v>0</v>
      </c>
      <c r="M50" s="11">
        <f>$M$2-L50</f>
        <v>50</v>
      </c>
      <c r="N50" s="11"/>
      <c r="O50" s="11"/>
      <c r="P50" s="11"/>
      <c r="Q50" s="11"/>
      <c r="R50" s="11"/>
      <c r="S50" s="11"/>
      <c r="T50" s="11"/>
      <c r="U50" s="11"/>
      <c r="V50" s="151">
        <v>2</v>
      </c>
      <c r="W50" s="2">
        <f t="shared" si="16"/>
        <v>90</v>
      </c>
      <c r="Y50" s="11">
        <f t="shared" si="17"/>
        <v>0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RSS</vt:lpstr>
      <vt:lpstr>EROI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ASUS</cp:lastModifiedBy>
  <dcterms:created xsi:type="dcterms:W3CDTF">2015-06-05T18:19:34Z</dcterms:created>
  <dcterms:modified xsi:type="dcterms:W3CDTF">2023-04-22T14:58:06Z</dcterms:modified>
</cp:coreProperties>
</file>